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1"/>
  </bookViews>
  <sheets>
    <sheet name="поселения_01.04.14" sheetId="1" r:id="rId1"/>
    <sheet name="район_01.04.14" sheetId="2" r:id="rId2"/>
  </sheets>
  <definedNames>
    <definedName name="_xlnm.Print_Titles" localSheetId="0">'поселения_01.04.14'!$C:$F</definedName>
    <definedName name="_xlnm.Print_Area" localSheetId="0">'поселения_01.04.14'!#REF!</definedName>
  </definedNames>
  <calcPr fullCalcOnLoad="1"/>
</workbook>
</file>

<file path=xl/sharedStrings.xml><?xml version="1.0" encoding="utf-8"?>
<sst xmlns="http://schemas.openxmlformats.org/spreadsheetml/2006/main" count="126" uniqueCount="64">
  <si>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</si>
  <si>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</si>
  <si>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</si>
  <si>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</si>
  <si>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</si>
  <si>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</si>
  <si>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</si>
  <si>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</si>
  <si>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</si>
  <si>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</si>
  <si>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</si>
  <si>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</si>
  <si>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</si>
  <si>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</si>
  <si>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</si>
  <si>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</si>
  <si>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</si>
  <si>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</si>
  <si>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</si>
  <si>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</si>
  <si>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</si>
  <si>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</si>
  <si>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</si>
  <si>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</si>
  <si>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</si>
  <si>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</si>
  <si>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</si>
  <si>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</si>
  <si>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</si>
  <si>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</si>
  <si>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</si>
  <si>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</si>
  <si>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</si>
  <si>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</si>
  <si>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</si>
  <si>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</si>
  <si>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</si>
  <si>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</si>
  <si>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</si>
  <si>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</si>
  <si>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</si>
  <si>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</si>
  <si>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</si>
  <si>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</si>
  <si>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</si>
  <si>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</si>
  <si>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</si>
  <si>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</si>
  <si>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</si>
  <si>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</si>
  <si>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</si>
  <si>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</si>
  <si>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</si>
  <si>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всего по району</t>
  </si>
  <si>
    <t>т.р.</t>
  </si>
  <si>
    <t>% отчисления</t>
  </si>
  <si>
    <t>всего</t>
  </si>
  <si>
    <t>бюджет района</t>
  </si>
  <si>
    <t>Регулярные платежи за пользование недрами при пользовании недрами (ренталс) на территории РФ</t>
  </si>
  <si>
    <t>Налог на игорный бизнес</t>
  </si>
  <si>
    <t>1 12 00000 00</t>
  </si>
  <si>
    <t>1 06 05000 02</t>
  </si>
  <si>
    <t xml:space="preserve"> </t>
  </si>
  <si>
    <t>прирост за последний месяц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</si>
</sst>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3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14" fontId="21" fillId="7" borderId="10" xfId="0" applyNumberFormat="1" applyFont="1" applyFill="1" applyBorder="1" applyAlignment="1">
      <alignment horizontal="center" vertical="center" wrapText="1"/>
    </xf>
    <xf numFmtId="165" fontId="21" fillId="7" borderId="10" xfId="0" applyNumberFormat="1" applyFont="1" applyFill="1" applyBorder="1" applyAlignment="1">
      <alignment horizontal="center" vertical="center" wrapText="1"/>
    </xf>
    <xf numFmtId="164" fontId="49" fillId="2" borderId="10" xfId="0" applyNumberFormat="1" applyFont="1" applyFill="1" applyBorder="1" applyAlignment="1">
      <alignment horizontal="right"/>
    </xf>
    <xf numFmtId="164" fontId="47" fillId="2" borderId="10" xfId="0" applyNumberFormat="1" applyFont="1" applyFill="1" applyBorder="1" applyAlignment="1">
      <alignment horizontal="right"/>
    </xf>
    <xf numFmtId="0" fontId="21" fillId="5" borderId="10" xfId="0" applyFont="1" applyFill="1" applyBorder="1" applyAlignment="1">
      <alignment horizontal="center" vertical="center" wrapText="1"/>
    </xf>
    <xf numFmtId="14" fontId="46" fillId="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6" fillId="4" borderId="10" xfId="0" applyNumberFormat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/>
    </xf>
    <xf numFmtId="0" fontId="21" fillId="7" borderId="10" xfId="0" applyFont="1" applyFill="1" applyBorder="1" applyAlignment="1">
      <alignment horizontal="center" vertical="center" wrapText="1"/>
    </xf>
    <xf numFmtId="165" fontId="21" fillId="2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164" fontId="49" fillId="4" borderId="10" xfId="0" applyNumberFormat="1" applyFont="1" applyFill="1" applyBorder="1" applyAlignment="1">
      <alignment horizontal="right"/>
    </xf>
    <xf numFmtId="164" fontId="49" fillId="5" borderId="10" xfId="0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 horizontal="right"/>
    </xf>
    <xf numFmtId="164" fontId="47" fillId="4" borderId="10" xfId="0" applyNumberFormat="1" applyFont="1" applyFill="1" applyBorder="1" applyAlignment="1">
      <alignment horizontal="right"/>
    </xf>
    <xf numFmtId="164" fontId="47" fillId="5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164" fontId="4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4" fontId="46" fillId="6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64" fontId="49" fillId="6" borderId="10" xfId="0" applyNumberFormat="1" applyFont="1" applyFill="1" applyBorder="1" applyAlignment="1">
      <alignment horizontal="right"/>
    </xf>
    <xf numFmtId="164" fontId="47" fillId="6" borderId="10" xfId="0" applyNumberFormat="1" applyFont="1" applyFill="1" applyBorder="1" applyAlignment="1">
      <alignment horizontal="right"/>
    </xf>
    <xf numFmtId="164" fontId="50" fillId="6" borderId="10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65" fontId="34" fillId="0" borderId="10" xfId="0" applyNumberFormat="1" applyFont="1" applyFill="1" applyBorder="1" applyAlignment="1">
      <alignment horizontal="center"/>
    </xf>
    <xf numFmtId="165" fontId="34" fillId="0" borderId="10" xfId="0" applyNumberFormat="1" applyFont="1" applyFill="1" applyBorder="1" applyAlignment="1">
      <alignment horizontal="left"/>
    </xf>
    <xf numFmtId="164" fontId="34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5" fontId="50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Fill="1" applyBorder="1" applyAlignment="1">
      <alignment vertical="top" wrapText="1"/>
    </xf>
    <xf numFmtId="0" fontId="21" fillId="7" borderId="10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"/>
  <sheetViews>
    <sheetView showZeros="0" zoomScalePageLayoutView="0" workbookViewId="0" topLeftCell="A1">
      <pane xSplit="6" ySplit="1" topLeftCell="J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D9" sqref="BD9"/>
    </sheetView>
  </sheetViews>
  <sheetFormatPr defaultColWidth="9.140625" defaultRowHeight="15"/>
  <cols>
    <col min="1" max="1" width="9.140625" style="0" hidden="1" customWidth="1"/>
    <col min="2" max="2" width="8.7109375" style="0" hidden="1" customWidth="1"/>
    <col min="3" max="3" width="14.7109375" style="1" hidden="1" customWidth="1"/>
    <col min="4" max="4" width="11.8515625" style="1" customWidth="1"/>
    <col min="5" max="5" width="9.140625" style="1" customWidth="1"/>
    <col min="6" max="6" width="22.28125" style="1" customWidth="1"/>
    <col min="7" max="8" width="9.140625" style="1" hidden="1" customWidth="1"/>
    <col min="9" max="9" width="16.28125" style="1" hidden="1" customWidth="1"/>
    <col min="10" max="10" width="10.421875" style="0" customWidth="1"/>
    <col min="11" max="11" width="10.57421875" style="0" hidden="1" customWidth="1"/>
    <col min="12" max="12" width="10.28125" style="0" customWidth="1"/>
    <col min="13" max="13" width="9.421875" style="0" bestFit="1" customWidth="1"/>
    <col min="14" max="14" width="9.140625" style="0" customWidth="1"/>
    <col min="15" max="15" width="9.140625" style="0" hidden="1" customWidth="1"/>
    <col min="16" max="16" width="9.140625" style="0" customWidth="1"/>
    <col min="18" max="18" width="9.140625" style="0" customWidth="1"/>
    <col min="19" max="19" width="9.140625" style="0" hidden="1" customWidth="1"/>
    <col min="20" max="20" width="9.140625" style="0" customWidth="1"/>
    <col min="22" max="22" width="9.140625" style="0" customWidth="1"/>
    <col min="23" max="23" width="9.140625" style="0" hidden="1" customWidth="1"/>
    <col min="24" max="24" width="9.140625" style="0" customWidth="1"/>
    <col min="26" max="26" width="9.140625" style="0" customWidth="1"/>
    <col min="27" max="27" width="9.140625" style="0" hidden="1" customWidth="1"/>
    <col min="28" max="28" width="9.140625" style="0" customWidth="1"/>
    <col min="29" max="29" width="9.8515625" style="0" customWidth="1"/>
    <col min="30" max="30" width="9.140625" style="0" customWidth="1"/>
    <col min="31" max="31" width="9.140625" style="0" hidden="1" customWidth="1"/>
    <col min="32" max="32" width="9.140625" style="0" customWidth="1"/>
    <col min="34" max="34" width="9.140625" style="0" customWidth="1"/>
    <col min="35" max="35" width="9.140625" style="0" hidden="1" customWidth="1"/>
    <col min="36" max="36" width="9.140625" style="0" customWidth="1"/>
    <col min="38" max="38" width="9.140625" style="0" customWidth="1"/>
    <col min="39" max="39" width="9.140625" style="0" hidden="1" customWidth="1"/>
    <col min="40" max="40" width="9.140625" style="0" customWidth="1"/>
    <col min="42" max="42" width="9.140625" style="0" customWidth="1"/>
    <col min="43" max="43" width="9.140625" style="0" hidden="1" customWidth="1"/>
    <col min="44" max="44" width="9.140625" style="0" customWidth="1"/>
    <col min="46" max="46" width="9.140625" style="0" customWidth="1"/>
    <col min="47" max="47" width="9.140625" style="0" hidden="1" customWidth="1"/>
    <col min="48" max="48" width="9.140625" style="0" customWidth="1"/>
    <col min="50" max="50" width="9.140625" style="0" customWidth="1"/>
    <col min="51" max="51" width="9.140625" style="0" hidden="1" customWidth="1"/>
    <col min="52" max="52" width="9.140625" style="0" customWidth="1"/>
    <col min="54" max="54" width="9.140625" style="0" customWidth="1"/>
    <col min="55" max="55" width="9.140625" style="0" hidden="1" customWidth="1"/>
    <col min="56" max="56" width="9.140625" style="0" customWidth="1"/>
  </cols>
  <sheetData>
    <row r="1" ht="18.75">
      <c r="D1" s="2" t="s">
        <v>35</v>
      </c>
    </row>
    <row r="2" ht="15" customHeight="1" hidden="1">
      <c r="C2" s="3"/>
    </row>
    <row r="3" spans="3:4" ht="15" customHeight="1" hidden="1">
      <c r="C3" s="3"/>
      <c r="D3" s="1" t="s">
        <v>33</v>
      </c>
    </row>
    <row r="4" spans="3:4" ht="15" customHeight="1" hidden="1">
      <c r="C4" s="3"/>
      <c r="D4" s="1" t="s">
        <v>34</v>
      </c>
    </row>
    <row r="5" ht="15" customHeight="1">
      <c r="C5" s="3"/>
    </row>
    <row r="6" spans="3:57" s="6" customFormat="1" ht="30">
      <c r="C6" s="21" t="s">
        <v>0</v>
      </c>
      <c r="D6" s="65" t="s">
        <v>1</v>
      </c>
      <c r="E6" s="65"/>
      <c r="F6" s="65"/>
      <c r="G6" s="65" t="s">
        <v>53</v>
      </c>
      <c r="H6" s="65"/>
      <c r="I6" s="65"/>
      <c r="J6" s="65" t="s">
        <v>41</v>
      </c>
      <c r="K6" s="65"/>
      <c r="L6" s="65"/>
      <c r="M6" s="65"/>
      <c r="N6" s="59" t="s">
        <v>42</v>
      </c>
      <c r="O6" s="60"/>
      <c r="P6" s="60"/>
      <c r="Q6" s="61"/>
      <c r="R6" s="59" t="s">
        <v>43</v>
      </c>
      <c r="S6" s="60"/>
      <c r="T6" s="60"/>
      <c r="U6" s="61"/>
      <c r="V6" s="59" t="s">
        <v>44</v>
      </c>
      <c r="W6" s="60"/>
      <c r="X6" s="60"/>
      <c r="Y6" s="61"/>
      <c r="Z6" s="59" t="s">
        <v>45</v>
      </c>
      <c r="AA6" s="60"/>
      <c r="AB6" s="60"/>
      <c r="AC6" s="61"/>
      <c r="AD6" s="59" t="s">
        <v>46</v>
      </c>
      <c r="AE6" s="60"/>
      <c r="AF6" s="60"/>
      <c r="AG6" s="61"/>
      <c r="AH6" s="59" t="s">
        <v>47</v>
      </c>
      <c r="AI6" s="60"/>
      <c r="AJ6" s="60"/>
      <c r="AK6" s="61"/>
      <c r="AL6" s="59" t="s">
        <v>48</v>
      </c>
      <c r="AM6" s="60"/>
      <c r="AN6" s="60"/>
      <c r="AO6" s="61"/>
      <c r="AP6" s="59" t="s">
        <v>49</v>
      </c>
      <c r="AQ6" s="60"/>
      <c r="AR6" s="60"/>
      <c r="AS6" s="61"/>
      <c r="AT6" s="59" t="s">
        <v>50</v>
      </c>
      <c r="AU6" s="60"/>
      <c r="AV6" s="60"/>
      <c r="AW6" s="61"/>
      <c r="AX6" s="59" t="s">
        <v>51</v>
      </c>
      <c r="AY6" s="60"/>
      <c r="AZ6" s="60"/>
      <c r="BA6" s="61"/>
      <c r="BB6" s="59" t="s">
        <v>52</v>
      </c>
      <c r="BC6" s="60"/>
      <c r="BD6" s="60"/>
      <c r="BE6" s="61"/>
    </row>
    <row r="7" spans="3:57" s="1" customFormat="1" ht="29.25" customHeight="1">
      <c r="C7" s="22"/>
      <c r="D7" s="22"/>
      <c r="E7" s="22"/>
      <c r="F7" s="22"/>
      <c r="G7" s="23">
        <v>41640</v>
      </c>
      <c r="H7" s="20">
        <v>41671</v>
      </c>
      <c r="I7" s="14" t="s">
        <v>36</v>
      </c>
      <c r="J7" s="45">
        <v>41640</v>
      </c>
      <c r="K7" s="13">
        <v>41699</v>
      </c>
      <c r="L7" s="45">
        <v>41730</v>
      </c>
      <c r="M7" s="46" t="s">
        <v>36</v>
      </c>
      <c r="N7" s="45">
        <v>41640</v>
      </c>
      <c r="O7" s="13">
        <v>41699</v>
      </c>
      <c r="P7" s="45">
        <v>41730</v>
      </c>
      <c r="Q7" s="46" t="s">
        <v>36</v>
      </c>
      <c r="R7" s="45">
        <v>41640</v>
      </c>
      <c r="S7" s="13">
        <v>41699</v>
      </c>
      <c r="T7" s="45">
        <v>41730</v>
      </c>
      <c r="U7" s="46" t="s">
        <v>36</v>
      </c>
      <c r="V7" s="45">
        <v>41640</v>
      </c>
      <c r="W7" s="13">
        <v>41699</v>
      </c>
      <c r="X7" s="45">
        <v>41730</v>
      </c>
      <c r="Y7" s="46" t="s">
        <v>36</v>
      </c>
      <c r="Z7" s="45">
        <v>41640</v>
      </c>
      <c r="AA7" s="13">
        <v>41699</v>
      </c>
      <c r="AB7" s="45">
        <v>41730</v>
      </c>
      <c r="AC7" s="46" t="s">
        <v>36</v>
      </c>
      <c r="AD7" s="45">
        <v>41640</v>
      </c>
      <c r="AE7" s="13">
        <v>41699</v>
      </c>
      <c r="AF7" s="45">
        <v>41730</v>
      </c>
      <c r="AG7" s="46" t="s">
        <v>36</v>
      </c>
      <c r="AH7" s="45">
        <v>41640</v>
      </c>
      <c r="AI7" s="13">
        <v>41699</v>
      </c>
      <c r="AJ7" s="45">
        <v>41730</v>
      </c>
      <c r="AK7" s="46" t="s">
        <v>36</v>
      </c>
      <c r="AL7" s="45">
        <v>41640</v>
      </c>
      <c r="AM7" s="13">
        <v>41699</v>
      </c>
      <c r="AN7" s="45">
        <v>41730</v>
      </c>
      <c r="AO7" s="46" t="s">
        <v>36</v>
      </c>
      <c r="AP7" s="45">
        <v>41640</v>
      </c>
      <c r="AQ7" s="13">
        <v>41699</v>
      </c>
      <c r="AR7" s="45">
        <v>41730</v>
      </c>
      <c r="AS7" s="46" t="s">
        <v>36</v>
      </c>
      <c r="AT7" s="45">
        <v>41640</v>
      </c>
      <c r="AU7" s="13">
        <v>41699</v>
      </c>
      <c r="AV7" s="45">
        <v>41730</v>
      </c>
      <c r="AW7" s="46" t="s">
        <v>36</v>
      </c>
      <c r="AX7" s="45">
        <v>41640</v>
      </c>
      <c r="AY7" s="13">
        <v>41699</v>
      </c>
      <c r="AZ7" s="45">
        <v>41730</v>
      </c>
      <c r="BA7" s="46" t="s">
        <v>36</v>
      </c>
      <c r="BB7" s="45">
        <v>41640</v>
      </c>
      <c r="BC7" s="13">
        <v>41699</v>
      </c>
      <c r="BD7" s="45">
        <v>41730</v>
      </c>
      <c r="BE7" s="46" t="s">
        <v>36</v>
      </c>
    </row>
    <row r="8" spans="3:57" s="7" customFormat="1" ht="12.75">
      <c r="C8" s="24"/>
      <c r="D8" s="67"/>
      <c r="E8" s="67"/>
      <c r="F8" s="67"/>
      <c r="G8" s="25"/>
      <c r="H8" s="19"/>
      <c r="I8" s="26"/>
      <c r="J8" s="16"/>
      <c r="K8" s="15"/>
      <c r="L8" s="25"/>
      <c r="M8" s="16"/>
      <c r="N8" s="15"/>
      <c r="O8" s="15"/>
      <c r="P8" s="25"/>
      <c r="Q8" s="16"/>
      <c r="R8" s="15"/>
      <c r="S8" s="15"/>
      <c r="T8" s="25"/>
      <c r="U8" s="16"/>
      <c r="V8" s="15"/>
      <c r="W8" s="15"/>
      <c r="X8" s="25"/>
      <c r="Y8" s="16"/>
      <c r="Z8" s="15"/>
      <c r="AA8" s="15"/>
      <c r="AB8" s="25"/>
      <c r="AC8" s="16"/>
      <c r="AD8" s="15"/>
      <c r="AE8" s="15"/>
      <c r="AF8" s="25"/>
      <c r="AG8" s="16"/>
      <c r="AH8" s="15"/>
      <c r="AI8" s="15"/>
      <c r="AJ8" s="25"/>
      <c r="AK8" s="16"/>
      <c r="AL8" s="15"/>
      <c r="AM8" s="15"/>
      <c r="AN8" s="25"/>
      <c r="AO8" s="16"/>
      <c r="AP8" s="15"/>
      <c r="AQ8" s="15"/>
      <c r="AR8" s="25"/>
      <c r="AS8" s="16"/>
      <c r="AT8" s="15"/>
      <c r="AU8" s="15"/>
      <c r="AV8" s="25"/>
      <c r="AW8" s="16"/>
      <c r="AX8" s="15"/>
      <c r="AY8" s="15"/>
      <c r="AZ8" s="25"/>
      <c r="BA8" s="16"/>
      <c r="BB8" s="15"/>
      <c r="BC8" s="15"/>
      <c r="BD8" s="25"/>
      <c r="BE8" s="16"/>
    </row>
    <row r="9" spans="1:57" s="4" customFormat="1" ht="15">
      <c r="A9" s="4" t="s">
        <v>40</v>
      </c>
      <c r="B9" s="4" t="s">
        <v>39</v>
      </c>
      <c r="C9" s="27" t="s">
        <v>2</v>
      </c>
      <c r="D9" s="62" t="s">
        <v>3</v>
      </c>
      <c r="E9" s="62"/>
      <c r="F9" s="62"/>
      <c r="G9" s="28">
        <f>SUM(G11:G26)-G20</f>
        <v>26998.1</v>
      </c>
      <c r="H9" s="29">
        <f>SUM(H11:H246)</f>
        <v>28294.600000000002</v>
      </c>
      <c r="I9" s="17">
        <f>H9-G9</f>
        <v>1296.5000000000036</v>
      </c>
      <c r="J9" s="47">
        <f>SUM(J11:J26)</f>
        <v>13872.299999999997</v>
      </c>
      <c r="K9" s="30">
        <f>SUM(K11:K26)+K27</f>
        <v>20804.7</v>
      </c>
      <c r="L9" s="47">
        <f>SUM(L11:L26)+L27</f>
        <v>17007</v>
      </c>
      <c r="M9" s="28">
        <f>L9-J9</f>
        <v>3134.7000000000025</v>
      </c>
      <c r="N9" s="47">
        <f>SUM(N11:N26)</f>
        <v>768.3</v>
      </c>
      <c r="O9" s="30">
        <f>SUM(O11:O26)</f>
        <v>945.4000000000001</v>
      </c>
      <c r="P9" s="47">
        <f>SUM(P11:P26)+P27</f>
        <v>690.9</v>
      </c>
      <c r="Q9" s="28">
        <f>P9-N9</f>
        <v>-77.39999999999998</v>
      </c>
      <c r="R9" s="47">
        <f>SUM(R11:R26)</f>
        <v>1433.2</v>
      </c>
      <c r="S9" s="30">
        <f>SUM(S11:S26)</f>
        <v>1654.3</v>
      </c>
      <c r="T9" s="47">
        <f>SUM(T11:T26)+T27</f>
        <v>1297.1999999999998</v>
      </c>
      <c r="U9" s="28">
        <f>T9-R9</f>
        <v>-136.00000000000023</v>
      </c>
      <c r="V9" s="47">
        <f>SUM(V11:V26)</f>
        <v>884.6</v>
      </c>
      <c r="W9" s="30">
        <f>SUM(W11:W26)</f>
        <v>1055.3</v>
      </c>
      <c r="X9" s="47">
        <f>SUM(X11:X26)+X27</f>
        <v>753.0999999999999</v>
      </c>
      <c r="Y9" s="28">
        <f>X9-V9</f>
        <v>-131.5000000000001</v>
      </c>
      <c r="Z9" s="47">
        <f>SUM(Z11:Z26)</f>
        <v>662</v>
      </c>
      <c r="AA9" s="30">
        <f>SUM(AA11:AA26)</f>
        <v>671.8</v>
      </c>
      <c r="AB9" s="47">
        <f>SUM(AB11:AB26)+AB27</f>
        <v>641.0999999999999</v>
      </c>
      <c r="AC9" s="28">
        <f>AB9-Z9</f>
        <v>-20.90000000000009</v>
      </c>
      <c r="AD9" s="47">
        <f>SUM(AD11:AD26)</f>
        <v>1791.7000000000003</v>
      </c>
      <c r="AE9" s="30">
        <f>SUM(AE11:AE26)</f>
        <v>3445.4999999999995</v>
      </c>
      <c r="AF9" s="47">
        <f>SUM(AF11:AF26)+AF27</f>
        <v>1457.5000000000002</v>
      </c>
      <c r="AG9" s="28">
        <f>AF9-AD9</f>
        <v>-334.20000000000005</v>
      </c>
      <c r="AH9" s="47">
        <f>SUM(AH11:AH26)</f>
        <v>1322.9</v>
      </c>
      <c r="AI9" s="30">
        <f>SUM(AI11:AI26)</f>
        <v>1379.1</v>
      </c>
      <c r="AJ9" s="47">
        <f>SUM(AJ11:AJ26)+AJ27</f>
        <v>822.3</v>
      </c>
      <c r="AK9" s="28">
        <f>AJ9-AH9</f>
        <v>-500.60000000000014</v>
      </c>
      <c r="AL9" s="47">
        <f>SUM(AL11:AL26)</f>
        <v>577</v>
      </c>
      <c r="AM9" s="30">
        <f>SUM(AM11:AM26)</f>
        <v>695.8</v>
      </c>
      <c r="AN9" s="47">
        <f>SUM(AN11:AN26)+AN27</f>
        <v>499.6</v>
      </c>
      <c r="AO9" s="28">
        <f>AN9-AL9</f>
        <v>-77.39999999999998</v>
      </c>
      <c r="AP9" s="47">
        <f>SUM(AP11:AP26)</f>
        <v>984.8</v>
      </c>
      <c r="AQ9" s="30">
        <f>SUM(AQ11:AQ26)</f>
        <v>1429.3999999999999</v>
      </c>
      <c r="AR9" s="47">
        <f>SUM(AR11:AR26)+AR27</f>
        <v>788.8</v>
      </c>
      <c r="AS9" s="28">
        <f>AR9-AP9</f>
        <v>-196</v>
      </c>
      <c r="AT9" s="47">
        <f>SUM(AT11:AT26)</f>
        <v>334.3</v>
      </c>
      <c r="AU9" s="30">
        <f>SUM(AU11:AU26)</f>
        <v>371</v>
      </c>
      <c r="AV9" s="47">
        <f>SUM(AV11:AV26)+AV27</f>
        <v>298.7</v>
      </c>
      <c r="AW9" s="28">
        <f>AV9-AT9</f>
        <v>-35.60000000000002</v>
      </c>
      <c r="AX9" s="47">
        <f>SUM(AX11:AX26)</f>
        <v>1541.9</v>
      </c>
      <c r="AY9" s="30">
        <f>SUM(AY11:AY26)</f>
        <v>1865.7</v>
      </c>
      <c r="AZ9" s="47">
        <f>SUM(AZ11:AZ26)+AZ27</f>
        <v>1360.8999999999999</v>
      </c>
      <c r="BA9" s="28">
        <f>AZ9-AX9</f>
        <v>-181.00000000000023</v>
      </c>
      <c r="BB9" s="47">
        <f>SUM(BB11:BB26)+BB27</f>
        <v>2825.1000000000004</v>
      </c>
      <c r="BC9" s="30">
        <f>SUM(BC11:BC26)+BC27</f>
        <v>2931</v>
      </c>
      <c r="BD9" s="47">
        <f>SUM(BD11:BD26)+BD27</f>
        <v>2677.4999999999995</v>
      </c>
      <c r="BE9" s="28">
        <f>BD9-BB9</f>
        <v>-147.60000000000082</v>
      </c>
    </row>
    <row r="10" spans="3:57" s="1" customFormat="1" ht="15" customHeight="1" hidden="1">
      <c r="C10" s="22"/>
      <c r="D10" s="22" t="s">
        <v>4</v>
      </c>
      <c r="E10" s="22"/>
      <c r="F10" s="22"/>
      <c r="G10" s="31"/>
      <c r="H10" s="32"/>
      <c r="I10" s="17">
        <f aca="true" t="shared" si="0" ref="I10:I26">H10-G10</f>
        <v>0</v>
      </c>
      <c r="J10" s="48"/>
      <c r="K10" s="33"/>
      <c r="L10" s="48"/>
      <c r="M10" s="28">
        <f aca="true" t="shared" si="1" ref="M10:M27">L10-J10</f>
        <v>0</v>
      </c>
      <c r="N10" s="48"/>
      <c r="O10" s="33"/>
      <c r="P10" s="48"/>
      <c r="Q10" s="28">
        <f aca="true" t="shared" si="2" ref="Q10:Q27">P10-N10</f>
        <v>0</v>
      </c>
      <c r="R10" s="48"/>
      <c r="S10" s="33"/>
      <c r="T10" s="48"/>
      <c r="U10" s="28">
        <f aca="true" t="shared" si="3" ref="U10:U27">T10-R10</f>
        <v>0</v>
      </c>
      <c r="V10" s="48"/>
      <c r="W10" s="33"/>
      <c r="X10" s="48"/>
      <c r="Y10" s="28">
        <f aca="true" t="shared" si="4" ref="Y10:Y27">X10-V10</f>
        <v>0</v>
      </c>
      <c r="Z10" s="48"/>
      <c r="AA10" s="33"/>
      <c r="AB10" s="48"/>
      <c r="AC10" s="28">
        <f aca="true" t="shared" si="5" ref="AC10:AC27">AB10-Z10</f>
        <v>0</v>
      </c>
      <c r="AD10" s="48"/>
      <c r="AE10" s="33"/>
      <c r="AF10" s="48"/>
      <c r="AG10" s="28">
        <f aca="true" t="shared" si="6" ref="AG10:AG27">AF10-AD10</f>
        <v>0</v>
      </c>
      <c r="AH10" s="48"/>
      <c r="AI10" s="33"/>
      <c r="AJ10" s="48"/>
      <c r="AK10" s="28">
        <f aca="true" t="shared" si="7" ref="AK10:AK27">AJ10-AH10</f>
        <v>0</v>
      </c>
      <c r="AL10" s="48"/>
      <c r="AM10" s="33"/>
      <c r="AN10" s="48"/>
      <c r="AO10" s="28">
        <f aca="true" t="shared" si="8" ref="AO10:AO27">AN10-AL10</f>
        <v>0</v>
      </c>
      <c r="AP10" s="48"/>
      <c r="AQ10" s="33"/>
      <c r="AR10" s="48"/>
      <c r="AS10" s="28">
        <f aca="true" t="shared" si="9" ref="AS10:AS27">AR10-AP10</f>
        <v>0</v>
      </c>
      <c r="AT10" s="48"/>
      <c r="AU10" s="33"/>
      <c r="AV10" s="48"/>
      <c r="AW10" s="28">
        <f aca="true" t="shared" si="10" ref="AW10:AW27">AV10-AT10</f>
        <v>0</v>
      </c>
      <c r="AX10" s="48"/>
      <c r="AY10" s="33"/>
      <c r="AZ10" s="48"/>
      <c r="BA10" s="28">
        <f>AZ10-AX10</f>
        <v>0</v>
      </c>
      <c r="BB10" s="48"/>
      <c r="BC10" s="33"/>
      <c r="BD10" s="48"/>
      <c r="BE10" s="28">
        <f aca="true" t="shared" si="11" ref="BE10:BE27">BD10-BB10</f>
        <v>0</v>
      </c>
    </row>
    <row r="11" spans="2:57" s="1" customFormat="1" ht="29.25" customHeight="1">
      <c r="B11" s="1">
        <v>0.0555</v>
      </c>
      <c r="C11" s="22" t="s">
        <v>5</v>
      </c>
      <c r="D11" s="63" t="s">
        <v>6</v>
      </c>
      <c r="E11" s="63"/>
      <c r="F11" s="63"/>
      <c r="G11" s="31">
        <f aca="true" t="shared" si="12" ref="G11:G27">J11+N11+R11+V11+Z11+AD11+AH11+AL11+AP11+AT11+AX11+BB11</f>
        <v>3582.9</v>
      </c>
      <c r="H11" s="32">
        <f aca="true" t="shared" si="13" ref="H11:H27">L11+P11+T11+X11+AB11+AF11+AJ11+AN11+AR11+AV11+AZ11+BD11</f>
        <v>3315.5</v>
      </c>
      <c r="I11" s="18">
        <f t="shared" si="0"/>
        <v>-267.4000000000001</v>
      </c>
      <c r="J11" s="48">
        <v>2225.5</v>
      </c>
      <c r="K11" s="33">
        <v>2987</v>
      </c>
      <c r="L11" s="48">
        <v>2170.9</v>
      </c>
      <c r="M11" s="31">
        <f t="shared" si="1"/>
        <v>-54.59999999999991</v>
      </c>
      <c r="N11" s="48"/>
      <c r="O11" s="33"/>
      <c r="P11" s="48"/>
      <c r="Q11" s="31">
        <f t="shared" si="2"/>
        <v>0</v>
      </c>
      <c r="R11" s="48"/>
      <c r="S11" s="33">
        <v>20.2</v>
      </c>
      <c r="T11" s="48"/>
      <c r="U11" s="31">
        <f t="shared" si="3"/>
        <v>0</v>
      </c>
      <c r="V11" s="48">
        <v>1.4</v>
      </c>
      <c r="W11" s="33">
        <v>1.4</v>
      </c>
      <c r="X11" s="48">
        <v>1.4</v>
      </c>
      <c r="Y11" s="31">
        <f t="shared" si="4"/>
        <v>0</v>
      </c>
      <c r="Z11" s="48">
        <v>14.5</v>
      </c>
      <c r="AA11" s="33">
        <v>14.5</v>
      </c>
      <c r="AB11" s="48">
        <v>14.5</v>
      </c>
      <c r="AC11" s="31">
        <f t="shared" si="5"/>
        <v>0</v>
      </c>
      <c r="AD11" s="48">
        <v>212.9</v>
      </c>
      <c r="AE11" s="33">
        <v>1772.6</v>
      </c>
      <c r="AF11" s="48"/>
      <c r="AG11" s="31">
        <f t="shared" si="6"/>
        <v>-212.9</v>
      </c>
      <c r="AH11" s="48">
        <v>28</v>
      </c>
      <c r="AI11" s="33">
        <v>181.7</v>
      </c>
      <c r="AJ11" s="48">
        <v>28</v>
      </c>
      <c r="AK11" s="31">
        <f t="shared" si="7"/>
        <v>0</v>
      </c>
      <c r="AL11" s="48"/>
      <c r="AM11" s="33"/>
      <c r="AN11" s="48"/>
      <c r="AO11" s="31">
        <f t="shared" si="8"/>
        <v>0</v>
      </c>
      <c r="AP11" s="48"/>
      <c r="AQ11" s="33"/>
      <c r="AR11" s="48"/>
      <c r="AS11" s="31">
        <f t="shared" si="9"/>
        <v>0</v>
      </c>
      <c r="AT11" s="48">
        <v>0.5</v>
      </c>
      <c r="AU11" s="33">
        <v>0.5</v>
      </c>
      <c r="AV11" s="48">
        <v>0.5</v>
      </c>
      <c r="AW11" s="31">
        <f t="shared" si="10"/>
        <v>0</v>
      </c>
      <c r="AX11" s="48"/>
      <c r="AY11" s="33">
        <v>4.4</v>
      </c>
      <c r="AZ11" s="48">
        <v>0.1</v>
      </c>
      <c r="BA11" s="31">
        <f>AZ11-AX11</f>
        <v>0.1</v>
      </c>
      <c r="BB11" s="48">
        <v>1100.1</v>
      </c>
      <c r="BC11" s="33">
        <v>1100.1</v>
      </c>
      <c r="BD11" s="48">
        <v>1100.1</v>
      </c>
      <c r="BE11" s="31">
        <f t="shared" si="11"/>
        <v>0</v>
      </c>
    </row>
    <row r="12" spans="1:57" s="1" customFormat="1" ht="18" customHeight="1">
      <c r="A12" s="1">
        <v>0.1</v>
      </c>
      <c r="B12" s="1">
        <v>0.392</v>
      </c>
      <c r="C12" s="22" t="s">
        <v>7</v>
      </c>
      <c r="D12" s="63" t="s">
        <v>8</v>
      </c>
      <c r="E12" s="63"/>
      <c r="F12" s="63"/>
      <c r="G12" s="31">
        <f t="shared" si="12"/>
        <v>2983.1</v>
      </c>
      <c r="H12" s="32">
        <f t="shared" si="13"/>
        <v>6487.900000000001</v>
      </c>
      <c r="I12" s="18">
        <f t="shared" si="0"/>
        <v>3504.8000000000006</v>
      </c>
      <c r="J12" s="48">
        <v>1922.4</v>
      </c>
      <c r="K12" s="33">
        <v>5789.1</v>
      </c>
      <c r="L12" s="48">
        <v>5503.9</v>
      </c>
      <c r="M12" s="31">
        <f t="shared" si="1"/>
        <v>3581.4999999999995</v>
      </c>
      <c r="N12" s="48">
        <v>70.5</v>
      </c>
      <c r="O12" s="33">
        <v>67.4</v>
      </c>
      <c r="P12" s="48">
        <v>65.8</v>
      </c>
      <c r="Q12" s="31">
        <f t="shared" si="2"/>
        <v>-4.700000000000003</v>
      </c>
      <c r="R12" s="48">
        <v>85</v>
      </c>
      <c r="S12" s="33">
        <v>92.1</v>
      </c>
      <c r="T12" s="48">
        <v>89.2</v>
      </c>
      <c r="U12" s="31">
        <f t="shared" si="3"/>
        <v>4.200000000000003</v>
      </c>
      <c r="V12" s="48">
        <v>78.6</v>
      </c>
      <c r="W12" s="33">
        <v>78.6</v>
      </c>
      <c r="X12" s="48">
        <v>78.1</v>
      </c>
      <c r="Y12" s="31">
        <f t="shared" si="4"/>
        <v>-0.5</v>
      </c>
      <c r="Z12" s="48">
        <v>98.3</v>
      </c>
      <c r="AA12" s="33">
        <v>96.7</v>
      </c>
      <c r="AB12" s="48">
        <v>94.8</v>
      </c>
      <c r="AC12" s="31">
        <f t="shared" si="5"/>
        <v>-3.5</v>
      </c>
      <c r="AD12" s="48">
        <v>40.9</v>
      </c>
      <c r="AE12" s="33">
        <v>49.1</v>
      </c>
      <c r="AF12" s="48">
        <v>49.1</v>
      </c>
      <c r="AG12" s="31">
        <f t="shared" si="6"/>
        <v>8.200000000000003</v>
      </c>
      <c r="AH12" s="48">
        <v>139</v>
      </c>
      <c r="AI12" s="33">
        <v>58.8</v>
      </c>
      <c r="AJ12" s="48">
        <v>59</v>
      </c>
      <c r="AK12" s="31">
        <f t="shared" si="7"/>
        <v>-80</v>
      </c>
      <c r="AL12" s="48">
        <v>61.7</v>
      </c>
      <c r="AM12" s="33">
        <v>57.6</v>
      </c>
      <c r="AN12" s="48">
        <v>57.4</v>
      </c>
      <c r="AO12" s="31">
        <f t="shared" si="8"/>
        <v>-4.300000000000004</v>
      </c>
      <c r="AP12" s="48">
        <v>31.1</v>
      </c>
      <c r="AQ12" s="33">
        <v>31.1</v>
      </c>
      <c r="AR12" s="48">
        <v>31.1</v>
      </c>
      <c r="AS12" s="31">
        <f t="shared" si="9"/>
        <v>0</v>
      </c>
      <c r="AT12" s="48">
        <v>24.5</v>
      </c>
      <c r="AU12" s="33">
        <v>31.7</v>
      </c>
      <c r="AV12" s="48">
        <v>31.7</v>
      </c>
      <c r="AW12" s="31">
        <f t="shared" si="10"/>
        <v>7.199999999999999</v>
      </c>
      <c r="AX12" s="48">
        <v>86.1</v>
      </c>
      <c r="AY12" s="33">
        <v>86.4</v>
      </c>
      <c r="AZ12" s="48">
        <v>81.5</v>
      </c>
      <c r="BA12" s="31">
        <f>AZ12-AX12</f>
        <v>-4.599999999999994</v>
      </c>
      <c r="BB12" s="48">
        <v>345</v>
      </c>
      <c r="BC12" s="33">
        <v>346.3</v>
      </c>
      <c r="BD12" s="48">
        <v>346.3</v>
      </c>
      <c r="BE12" s="31">
        <f t="shared" si="11"/>
        <v>1.3000000000000114</v>
      </c>
    </row>
    <row r="13" spans="1:57" s="1" customFormat="1" ht="30" customHeight="1">
      <c r="A13" s="1">
        <v>0.225</v>
      </c>
      <c r="B13" s="1">
        <v>0.1125</v>
      </c>
      <c r="C13" s="22" t="s">
        <v>9</v>
      </c>
      <c r="D13" s="63" t="s">
        <v>10</v>
      </c>
      <c r="E13" s="63"/>
      <c r="F13" s="63"/>
      <c r="G13" s="31">
        <f t="shared" si="12"/>
        <v>563.6000000000001</v>
      </c>
      <c r="H13" s="32">
        <f t="shared" si="13"/>
        <v>656.1000000000001</v>
      </c>
      <c r="I13" s="18">
        <f t="shared" si="0"/>
        <v>92.5</v>
      </c>
      <c r="J13" s="48">
        <v>518.7</v>
      </c>
      <c r="K13" s="33">
        <v>674.8</v>
      </c>
      <c r="L13" s="48">
        <v>619</v>
      </c>
      <c r="M13" s="31">
        <f t="shared" si="1"/>
        <v>100.29999999999995</v>
      </c>
      <c r="N13" s="48"/>
      <c r="O13" s="33"/>
      <c r="P13" s="48">
        <v>5.6</v>
      </c>
      <c r="Q13" s="31">
        <f t="shared" si="2"/>
        <v>5.6</v>
      </c>
      <c r="R13" s="48"/>
      <c r="S13" s="33">
        <v>38.4</v>
      </c>
      <c r="T13" s="48">
        <v>3.5</v>
      </c>
      <c r="U13" s="31">
        <f t="shared" si="3"/>
        <v>3.5</v>
      </c>
      <c r="V13" s="48"/>
      <c r="W13" s="33"/>
      <c r="X13" s="48"/>
      <c r="Y13" s="31">
        <f t="shared" si="4"/>
        <v>0</v>
      </c>
      <c r="Z13" s="48"/>
      <c r="AA13" s="33"/>
      <c r="AB13" s="48"/>
      <c r="AC13" s="31">
        <f t="shared" si="5"/>
        <v>0</v>
      </c>
      <c r="AD13" s="48">
        <v>5.2</v>
      </c>
      <c r="AE13" s="33">
        <v>12</v>
      </c>
      <c r="AF13" s="48">
        <v>10</v>
      </c>
      <c r="AG13" s="31">
        <f t="shared" si="6"/>
        <v>4.8</v>
      </c>
      <c r="AH13" s="48"/>
      <c r="AI13" s="33"/>
      <c r="AJ13" s="48">
        <v>10.6</v>
      </c>
      <c r="AK13" s="31">
        <f t="shared" si="7"/>
        <v>10.6</v>
      </c>
      <c r="AL13" s="48"/>
      <c r="AM13" s="33"/>
      <c r="AN13" s="48"/>
      <c r="AO13" s="31">
        <f t="shared" si="8"/>
        <v>0</v>
      </c>
      <c r="AP13" s="48">
        <v>32.5</v>
      </c>
      <c r="AQ13" s="33">
        <v>0.2</v>
      </c>
      <c r="AR13" s="48">
        <v>0.2</v>
      </c>
      <c r="AS13" s="31">
        <f t="shared" si="9"/>
        <v>-32.3</v>
      </c>
      <c r="AT13" s="48"/>
      <c r="AU13" s="33"/>
      <c r="AV13" s="48"/>
      <c r="AW13" s="31">
        <f t="shared" si="10"/>
        <v>0</v>
      </c>
      <c r="AX13" s="48">
        <v>0.2</v>
      </c>
      <c r="AY13" s="33">
        <v>0.2</v>
      </c>
      <c r="AZ13" s="48">
        <v>0.2</v>
      </c>
      <c r="BA13" s="31">
        <f aca="true" t="shared" si="14" ref="BA13:BA27">AZ13-AX13</f>
        <v>0</v>
      </c>
      <c r="BB13" s="48">
        <v>7</v>
      </c>
      <c r="BC13" s="33">
        <v>7</v>
      </c>
      <c r="BD13" s="48">
        <v>7</v>
      </c>
      <c r="BE13" s="31">
        <f t="shared" si="11"/>
        <v>0</v>
      </c>
    </row>
    <row r="14" spans="2:57" s="1" customFormat="1" ht="30.75" customHeight="1">
      <c r="B14" s="1">
        <v>1</v>
      </c>
      <c r="C14" s="22" t="s">
        <v>11</v>
      </c>
      <c r="D14" s="63" t="s">
        <v>12</v>
      </c>
      <c r="E14" s="63"/>
      <c r="F14" s="63"/>
      <c r="G14" s="31">
        <f t="shared" si="12"/>
        <v>247.29999999999995</v>
      </c>
      <c r="H14" s="32">
        <f t="shared" si="13"/>
        <v>216.50000000000003</v>
      </c>
      <c r="I14" s="18">
        <f t="shared" si="0"/>
        <v>-30.799999999999926</v>
      </c>
      <c r="J14" s="48">
        <v>195.2</v>
      </c>
      <c r="K14" s="33">
        <v>508.6</v>
      </c>
      <c r="L14" s="48">
        <v>141.8</v>
      </c>
      <c r="M14" s="31">
        <f t="shared" si="1"/>
        <v>-53.39999999999998</v>
      </c>
      <c r="N14" s="48">
        <v>2.5</v>
      </c>
      <c r="O14" s="33">
        <v>0.4</v>
      </c>
      <c r="P14" s="48">
        <v>0.4</v>
      </c>
      <c r="Q14" s="31">
        <f t="shared" si="2"/>
        <v>-2.1</v>
      </c>
      <c r="R14" s="48">
        <v>2.5</v>
      </c>
      <c r="S14" s="33">
        <v>8.8</v>
      </c>
      <c r="T14" s="48">
        <v>3.3</v>
      </c>
      <c r="U14" s="31">
        <f t="shared" si="3"/>
        <v>0.7999999999999998</v>
      </c>
      <c r="V14" s="48"/>
      <c r="W14" s="33">
        <v>4.7</v>
      </c>
      <c r="X14" s="48">
        <v>0.8</v>
      </c>
      <c r="Y14" s="31">
        <f t="shared" si="4"/>
        <v>0.8</v>
      </c>
      <c r="Z14" s="48"/>
      <c r="AA14" s="33">
        <v>0.8</v>
      </c>
      <c r="AB14" s="48">
        <v>0.8</v>
      </c>
      <c r="AC14" s="31">
        <f t="shared" si="5"/>
        <v>0.8</v>
      </c>
      <c r="AD14" s="48">
        <v>4.7</v>
      </c>
      <c r="AE14" s="33">
        <v>35.6</v>
      </c>
      <c r="AF14" s="48">
        <v>27.7</v>
      </c>
      <c r="AG14" s="31">
        <f t="shared" si="6"/>
        <v>23</v>
      </c>
      <c r="AH14" s="48">
        <v>1.2</v>
      </c>
      <c r="AI14" s="33">
        <v>1.4</v>
      </c>
      <c r="AJ14" s="48">
        <v>1.2</v>
      </c>
      <c r="AK14" s="31">
        <f t="shared" si="7"/>
        <v>0</v>
      </c>
      <c r="AL14" s="48"/>
      <c r="AM14" s="33">
        <v>4.7</v>
      </c>
      <c r="AN14" s="48">
        <v>0.8</v>
      </c>
      <c r="AO14" s="31">
        <f t="shared" si="8"/>
        <v>0.8</v>
      </c>
      <c r="AP14" s="48">
        <v>7.8</v>
      </c>
      <c r="AQ14" s="33">
        <v>20.1</v>
      </c>
      <c r="AR14" s="48">
        <v>8.9</v>
      </c>
      <c r="AS14" s="31">
        <f t="shared" si="9"/>
        <v>1.1000000000000005</v>
      </c>
      <c r="AT14" s="48">
        <v>1</v>
      </c>
      <c r="AU14" s="33"/>
      <c r="AV14" s="48"/>
      <c r="AW14" s="31">
        <f t="shared" si="10"/>
        <v>-1</v>
      </c>
      <c r="AX14" s="48">
        <v>0.7</v>
      </c>
      <c r="AY14" s="33">
        <v>2.3</v>
      </c>
      <c r="AZ14" s="48">
        <v>1.1</v>
      </c>
      <c r="BA14" s="31">
        <f t="shared" si="14"/>
        <v>0.40000000000000013</v>
      </c>
      <c r="BB14" s="48">
        <v>31.7</v>
      </c>
      <c r="BC14" s="33">
        <v>40.7</v>
      </c>
      <c r="BD14" s="48">
        <v>29.7</v>
      </c>
      <c r="BE14" s="31">
        <f t="shared" si="11"/>
        <v>-2</v>
      </c>
    </row>
    <row r="15" spans="2:57" s="1" customFormat="1" ht="39.75" customHeight="1">
      <c r="B15" s="1">
        <v>0.9</v>
      </c>
      <c r="C15" s="22" t="s">
        <v>13</v>
      </c>
      <c r="D15" s="63" t="s">
        <v>14</v>
      </c>
      <c r="E15" s="63"/>
      <c r="F15" s="63"/>
      <c r="G15" s="31">
        <f t="shared" si="12"/>
        <v>361.99999999999994</v>
      </c>
      <c r="H15" s="32">
        <f t="shared" si="13"/>
        <v>361.69999999999993</v>
      </c>
      <c r="I15" s="18">
        <f t="shared" si="0"/>
        <v>-0.30000000000001137</v>
      </c>
      <c r="J15" s="48">
        <v>290.7</v>
      </c>
      <c r="K15" s="33">
        <v>290.7</v>
      </c>
      <c r="L15" s="48">
        <v>290.7</v>
      </c>
      <c r="M15" s="31">
        <f t="shared" si="1"/>
        <v>0</v>
      </c>
      <c r="N15" s="48">
        <v>3.6</v>
      </c>
      <c r="O15" s="33">
        <v>3.6</v>
      </c>
      <c r="P15" s="48">
        <v>3.6</v>
      </c>
      <c r="Q15" s="31">
        <f t="shared" si="2"/>
        <v>0</v>
      </c>
      <c r="R15" s="48">
        <v>10.2</v>
      </c>
      <c r="S15" s="33">
        <v>10.2</v>
      </c>
      <c r="T15" s="48">
        <v>10.2</v>
      </c>
      <c r="U15" s="31">
        <f t="shared" si="3"/>
        <v>0</v>
      </c>
      <c r="V15" s="48"/>
      <c r="W15" s="33"/>
      <c r="X15" s="48"/>
      <c r="Y15" s="31">
        <f t="shared" si="4"/>
        <v>0</v>
      </c>
      <c r="Z15" s="48">
        <v>0.9</v>
      </c>
      <c r="AA15" s="33">
        <v>0.9</v>
      </c>
      <c r="AB15" s="48">
        <v>0.9</v>
      </c>
      <c r="AC15" s="31">
        <f t="shared" si="5"/>
        <v>0</v>
      </c>
      <c r="AD15" s="48">
        <v>12</v>
      </c>
      <c r="AE15" s="33">
        <v>12</v>
      </c>
      <c r="AF15" s="48">
        <v>12</v>
      </c>
      <c r="AG15" s="31">
        <f t="shared" si="6"/>
        <v>0</v>
      </c>
      <c r="AH15" s="48">
        <v>0.8</v>
      </c>
      <c r="AI15" s="33">
        <v>0.5</v>
      </c>
      <c r="AJ15" s="48">
        <v>0.5</v>
      </c>
      <c r="AK15" s="31">
        <f t="shared" si="7"/>
        <v>-0.30000000000000004</v>
      </c>
      <c r="AL15" s="48"/>
      <c r="AM15" s="33"/>
      <c r="AN15" s="48"/>
      <c r="AO15" s="31">
        <f t="shared" si="8"/>
        <v>0</v>
      </c>
      <c r="AP15" s="48">
        <v>2.9</v>
      </c>
      <c r="AQ15" s="33">
        <v>2.9</v>
      </c>
      <c r="AR15" s="48">
        <v>3</v>
      </c>
      <c r="AS15" s="31">
        <f t="shared" si="9"/>
        <v>0.10000000000000009</v>
      </c>
      <c r="AT15" s="48">
        <v>0.7</v>
      </c>
      <c r="AU15" s="33">
        <v>0.7</v>
      </c>
      <c r="AV15" s="48">
        <v>0.7</v>
      </c>
      <c r="AW15" s="31">
        <f t="shared" si="10"/>
        <v>0</v>
      </c>
      <c r="AX15" s="48">
        <v>5.2</v>
      </c>
      <c r="AY15" s="33">
        <v>5.2</v>
      </c>
      <c r="AZ15" s="48">
        <v>5.2</v>
      </c>
      <c r="BA15" s="31">
        <f t="shared" si="14"/>
        <v>0</v>
      </c>
      <c r="BB15" s="48">
        <v>35</v>
      </c>
      <c r="BC15" s="33">
        <v>34.9</v>
      </c>
      <c r="BD15" s="48">
        <v>34.9</v>
      </c>
      <c r="BE15" s="31">
        <f t="shared" si="11"/>
        <v>-0.10000000000000142</v>
      </c>
    </row>
    <row r="16" spans="1:57" s="1" customFormat="1" ht="15">
      <c r="A16" s="1">
        <v>0.5</v>
      </c>
      <c r="B16" s="1">
        <v>0.5</v>
      </c>
      <c r="C16" s="22" t="s">
        <v>38</v>
      </c>
      <c r="D16" s="63" t="s">
        <v>37</v>
      </c>
      <c r="E16" s="63"/>
      <c r="F16" s="63"/>
      <c r="G16" s="31">
        <f t="shared" si="12"/>
        <v>3.7</v>
      </c>
      <c r="H16" s="32">
        <f t="shared" si="13"/>
        <v>217.3</v>
      </c>
      <c r="I16" s="18">
        <f t="shared" si="0"/>
        <v>213.60000000000002</v>
      </c>
      <c r="J16" s="48">
        <v>3.7</v>
      </c>
      <c r="K16" s="33">
        <v>3.7</v>
      </c>
      <c r="L16" s="48">
        <v>3.7</v>
      </c>
      <c r="M16" s="31">
        <f t="shared" si="1"/>
        <v>0</v>
      </c>
      <c r="N16" s="48"/>
      <c r="O16" s="33"/>
      <c r="P16" s="48">
        <v>13</v>
      </c>
      <c r="Q16" s="31">
        <f t="shared" si="2"/>
        <v>13</v>
      </c>
      <c r="R16" s="48"/>
      <c r="S16" s="33"/>
      <c r="T16" s="48"/>
      <c r="U16" s="31">
        <f t="shared" si="3"/>
        <v>0</v>
      </c>
      <c r="V16" s="48"/>
      <c r="W16" s="33"/>
      <c r="X16" s="48"/>
      <c r="Y16" s="31">
        <f t="shared" si="4"/>
        <v>0</v>
      </c>
      <c r="Z16" s="48"/>
      <c r="AA16" s="33">
        <v>9.3</v>
      </c>
      <c r="AB16" s="48">
        <v>42.1</v>
      </c>
      <c r="AC16" s="31">
        <f t="shared" si="5"/>
        <v>42.1</v>
      </c>
      <c r="AD16" s="48"/>
      <c r="AE16" s="33"/>
      <c r="AF16" s="48">
        <v>60.8</v>
      </c>
      <c r="AG16" s="31">
        <f t="shared" si="6"/>
        <v>60.8</v>
      </c>
      <c r="AH16" s="48"/>
      <c r="AI16" s="33"/>
      <c r="AJ16" s="48">
        <v>79.7</v>
      </c>
      <c r="AK16" s="31">
        <f t="shared" si="7"/>
        <v>79.7</v>
      </c>
      <c r="AL16" s="48"/>
      <c r="AM16" s="33"/>
      <c r="AN16" s="48">
        <v>12.4</v>
      </c>
      <c r="AO16" s="31">
        <f t="shared" si="8"/>
        <v>12.4</v>
      </c>
      <c r="AP16" s="48"/>
      <c r="AQ16" s="33"/>
      <c r="AR16" s="48">
        <v>5.5</v>
      </c>
      <c r="AS16" s="31">
        <f t="shared" si="9"/>
        <v>5.5</v>
      </c>
      <c r="AT16" s="48"/>
      <c r="AU16" s="33"/>
      <c r="AV16" s="48">
        <v>0.1</v>
      </c>
      <c r="AW16" s="31">
        <f t="shared" si="10"/>
        <v>0.1</v>
      </c>
      <c r="AX16" s="48"/>
      <c r="AY16" s="33"/>
      <c r="AZ16" s="48"/>
      <c r="BA16" s="31">
        <f t="shared" si="14"/>
        <v>0</v>
      </c>
      <c r="BB16" s="48"/>
      <c r="BC16" s="33"/>
      <c r="BD16" s="48"/>
      <c r="BE16" s="31">
        <f t="shared" si="11"/>
        <v>0</v>
      </c>
    </row>
    <row r="17" spans="1:57" s="1" customFormat="1" ht="26.25" customHeight="1">
      <c r="A17" s="1">
        <v>0.45</v>
      </c>
      <c r="B17" s="1">
        <v>0.45</v>
      </c>
      <c r="C17" s="22" t="s">
        <v>15</v>
      </c>
      <c r="D17" s="63" t="s">
        <v>16</v>
      </c>
      <c r="E17" s="63"/>
      <c r="F17" s="63"/>
      <c r="G17" s="31">
        <f t="shared" si="12"/>
        <v>5.300000000000001</v>
      </c>
      <c r="H17" s="32">
        <f t="shared" si="13"/>
        <v>5.300000000000001</v>
      </c>
      <c r="I17" s="18">
        <f t="shared" si="0"/>
        <v>0</v>
      </c>
      <c r="J17" s="48">
        <v>0.4</v>
      </c>
      <c r="K17" s="33">
        <v>0.4</v>
      </c>
      <c r="L17" s="48">
        <v>0.4</v>
      </c>
      <c r="M17" s="31">
        <f t="shared" si="1"/>
        <v>0</v>
      </c>
      <c r="N17" s="48">
        <v>4.9</v>
      </c>
      <c r="O17" s="33">
        <v>4.9</v>
      </c>
      <c r="P17" s="48">
        <v>4.9</v>
      </c>
      <c r="Q17" s="31">
        <f t="shared" si="2"/>
        <v>0</v>
      </c>
      <c r="R17" s="48"/>
      <c r="S17" s="33"/>
      <c r="T17" s="48"/>
      <c r="U17" s="31">
        <f t="shared" si="3"/>
        <v>0</v>
      </c>
      <c r="V17" s="48"/>
      <c r="W17" s="33"/>
      <c r="X17" s="48"/>
      <c r="Y17" s="31">
        <f t="shared" si="4"/>
        <v>0</v>
      </c>
      <c r="Z17" s="48"/>
      <c r="AA17" s="33"/>
      <c r="AB17" s="48"/>
      <c r="AC17" s="31">
        <f t="shared" si="5"/>
        <v>0</v>
      </c>
      <c r="AD17" s="48"/>
      <c r="AE17" s="33"/>
      <c r="AF17" s="48"/>
      <c r="AG17" s="31">
        <f t="shared" si="6"/>
        <v>0</v>
      </c>
      <c r="AH17" s="48"/>
      <c r="AI17" s="33"/>
      <c r="AJ17" s="48"/>
      <c r="AK17" s="31">
        <f t="shared" si="7"/>
        <v>0</v>
      </c>
      <c r="AL17" s="48"/>
      <c r="AM17" s="33"/>
      <c r="AN17" s="48"/>
      <c r="AO17" s="31">
        <f t="shared" si="8"/>
        <v>0</v>
      </c>
      <c r="AP17" s="48"/>
      <c r="AQ17" s="33"/>
      <c r="AR17" s="48"/>
      <c r="AS17" s="31">
        <f t="shared" si="9"/>
        <v>0</v>
      </c>
      <c r="AT17" s="48"/>
      <c r="AU17" s="33"/>
      <c r="AV17" s="48"/>
      <c r="AW17" s="31">
        <f t="shared" si="10"/>
        <v>0</v>
      </c>
      <c r="AX17" s="48"/>
      <c r="AY17" s="33"/>
      <c r="AZ17" s="48"/>
      <c r="BA17" s="31">
        <f t="shared" si="14"/>
        <v>0</v>
      </c>
      <c r="BB17" s="48"/>
      <c r="BC17" s="33"/>
      <c r="BD17" s="48"/>
      <c r="BE17" s="31">
        <f t="shared" si="11"/>
        <v>0</v>
      </c>
    </row>
    <row r="18" spans="1:57" s="1" customFormat="1" ht="17.25" customHeight="1">
      <c r="A18" s="1">
        <v>1</v>
      </c>
      <c r="C18" s="22" t="s">
        <v>17</v>
      </c>
      <c r="D18" s="63" t="s">
        <v>18</v>
      </c>
      <c r="E18" s="63"/>
      <c r="F18" s="63"/>
      <c r="G18" s="31">
        <f t="shared" si="12"/>
        <v>1702.1999999999998</v>
      </c>
      <c r="H18" s="32">
        <f t="shared" si="13"/>
        <v>1283.7</v>
      </c>
      <c r="I18" s="18">
        <f t="shared" si="0"/>
        <v>-418.4999999999998</v>
      </c>
      <c r="J18" s="48">
        <v>968.5</v>
      </c>
      <c r="K18" s="33">
        <v>781.4</v>
      </c>
      <c r="L18" s="48">
        <v>736.5</v>
      </c>
      <c r="M18" s="31">
        <f t="shared" si="1"/>
        <v>-232</v>
      </c>
      <c r="N18" s="48">
        <v>28.8</v>
      </c>
      <c r="O18" s="33">
        <v>25.2</v>
      </c>
      <c r="P18" s="48">
        <v>23.4</v>
      </c>
      <c r="Q18" s="31">
        <f t="shared" si="2"/>
        <v>-5.400000000000002</v>
      </c>
      <c r="R18" s="48">
        <v>55.7</v>
      </c>
      <c r="S18" s="33">
        <v>50.6</v>
      </c>
      <c r="T18" s="48">
        <v>48.3</v>
      </c>
      <c r="U18" s="31">
        <f t="shared" si="3"/>
        <v>-7.400000000000006</v>
      </c>
      <c r="V18" s="48">
        <v>74.1</v>
      </c>
      <c r="W18" s="33">
        <v>73.2</v>
      </c>
      <c r="X18" s="48">
        <v>72.1</v>
      </c>
      <c r="Y18" s="31">
        <f t="shared" si="4"/>
        <v>-2</v>
      </c>
      <c r="Z18" s="48">
        <v>12.2</v>
      </c>
      <c r="AA18" s="33">
        <v>11.4</v>
      </c>
      <c r="AB18" s="48">
        <v>11.1</v>
      </c>
      <c r="AC18" s="31">
        <f t="shared" si="5"/>
        <v>-1.0999999999999996</v>
      </c>
      <c r="AD18" s="48">
        <v>136.8</v>
      </c>
      <c r="AE18" s="33">
        <v>132.8</v>
      </c>
      <c r="AF18" s="48">
        <v>131.8</v>
      </c>
      <c r="AG18" s="31">
        <f t="shared" si="6"/>
        <v>-5</v>
      </c>
      <c r="AH18" s="48">
        <v>30.6</v>
      </c>
      <c r="AI18" s="33">
        <v>19.5</v>
      </c>
      <c r="AJ18" s="48">
        <v>19.1</v>
      </c>
      <c r="AK18" s="31">
        <f t="shared" si="7"/>
        <v>-11.5</v>
      </c>
      <c r="AL18" s="48">
        <v>12.4</v>
      </c>
      <c r="AM18" s="33">
        <v>11.6</v>
      </c>
      <c r="AN18" s="48">
        <v>10.9</v>
      </c>
      <c r="AO18" s="31">
        <f t="shared" si="8"/>
        <v>-1.5</v>
      </c>
      <c r="AP18" s="48">
        <v>161.3</v>
      </c>
      <c r="AQ18" s="33">
        <v>91.4</v>
      </c>
      <c r="AR18" s="48">
        <v>75.7</v>
      </c>
      <c r="AS18" s="31">
        <f t="shared" si="9"/>
        <v>-85.60000000000001</v>
      </c>
      <c r="AT18" s="48">
        <v>8.7</v>
      </c>
      <c r="AU18" s="33">
        <v>6.5</v>
      </c>
      <c r="AV18" s="48">
        <v>5.7</v>
      </c>
      <c r="AW18" s="31">
        <f t="shared" si="10"/>
        <v>-2.999999999999999</v>
      </c>
      <c r="AX18" s="48">
        <v>53.1</v>
      </c>
      <c r="AY18" s="33">
        <v>42.5</v>
      </c>
      <c r="AZ18" s="48">
        <v>40.3</v>
      </c>
      <c r="BA18" s="31">
        <f t="shared" si="14"/>
        <v>-12.800000000000004</v>
      </c>
      <c r="BB18" s="48">
        <v>160</v>
      </c>
      <c r="BC18" s="33">
        <v>186.1</v>
      </c>
      <c r="BD18" s="48">
        <v>108.8</v>
      </c>
      <c r="BE18" s="31">
        <f t="shared" si="11"/>
        <v>-51.2</v>
      </c>
    </row>
    <row r="19" spans="3:57" s="1" customFormat="1" ht="15">
      <c r="C19" s="22" t="s">
        <v>19</v>
      </c>
      <c r="D19" s="63" t="s">
        <v>20</v>
      </c>
      <c r="E19" s="63"/>
      <c r="F19" s="63"/>
      <c r="G19" s="31">
        <f t="shared" si="12"/>
        <v>1579.6</v>
      </c>
      <c r="H19" s="32">
        <f t="shared" si="13"/>
        <v>2293.1999999999994</v>
      </c>
      <c r="I19" s="18">
        <f t="shared" si="0"/>
        <v>713.5999999999995</v>
      </c>
      <c r="J19" s="48">
        <v>1434.9</v>
      </c>
      <c r="K19" s="33">
        <v>2154</v>
      </c>
      <c r="L19" s="48">
        <v>2149.2</v>
      </c>
      <c r="M19" s="31">
        <f t="shared" si="1"/>
        <v>714.2999999999997</v>
      </c>
      <c r="N19" s="48">
        <v>0.1</v>
      </c>
      <c r="O19" s="33">
        <v>0.1</v>
      </c>
      <c r="P19" s="48">
        <v>0.1</v>
      </c>
      <c r="Q19" s="31">
        <f t="shared" si="2"/>
        <v>0</v>
      </c>
      <c r="R19" s="48">
        <v>1.6</v>
      </c>
      <c r="S19" s="33">
        <v>1.6</v>
      </c>
      <c r="T19" s="48">
        <v>1.6</v>
      </c>
      <c r="U19" s="31">
        <f t="shared" si="3"/>
        <v>0</v>
      </c>
      <c r="V19" s="48">
        <v>87.4</v>
      </c>
      <c r="W19" s="33">
        <v>87.4</v>
      </c>
      <c r="X19" s="48">
        <v>87.4</v>
      </c>
      <c r="Y19" s="31">
        <f t="shared" si="4"/>
        <v>0</v>
      </c>
      <c r="Z19" s="48">
        <v>0.6</v>
      </c>
      <c r="AA19" s="33">
        <v>0.6</v>
      </c>
      <c r="AB19" s="48">
        <v>0.6</v>
      </c>
      <c r="AC19" s="31">
        <f t="shared" si="5"/>
        <v>0</v>
      </c>
      <c r="AD19" s="48">
        <v>7.9</v>
      </c>
      <c r="AE19" s="33">
        <v>7.9</v>
      </c>
      <c r="AF19" s="48">
        <v>7.9</v>
      </c>
      <c r="AG19" s="31">
        <f t="shared" si="6"/>
        <v>0</v>
      </c>
      <c r="AH19" s="48"/>
      <c r="AI19" s="33"/>
      <c r="AJ19" s="48"/>
      <c r="AK19" s="31">
        <f t="shared" si="7"/>
        <v>0</v>
      </c>
      <c r="AL19" s="48"/>
      <c r="AM19" s="33"/>
      <c r="AN19" s="48"/>
      <c r="AO19" s="31">
        <f t="shared" si="8"/>
        <v>0</v>
      </c>
      <c r="AP19" s="48"/>
      <c r="AQ19" s="33"/>
      <c r="AR19" s="48"/>
      <c r="AS19" s="31">
        <f t="shared" si="9"/>
        <v>0</v>
      </c>
      <c r="AT19" s="48">
        <v>0.7</v>
      </c>
      <c r="AU19" s="33">
        <v>0.7</v>
      </c>
      <c r="AV19" s="48">
        <v>0.7</v>
      </c>
      <c r="AW19" s="31">
        <f t="shared" si="10"/>
        <v>0</v>
      </c>
      <c r="AX19" s="48">
        <v>7.6</v>
      </c>
      <c r="AY19" s="33">
        <v>7.6</v>
      </c>
      <c r="AZ19" s="48">
        <v>7.6</v>
      </c>
      <c r="BA19" s="31">
        <f t="shared" si="14"/>
        <v>0</v>
      </c>
      <c r="BB19" s="48">
        <v>38.8</v>
      </c>
      <c r="BC19" s="33">
        <v>38.1</v>
      </c>
      <c r="BD19" s="48">
        <v>38.1</v>
      </c>
      <c r="BE19" s="31">
        <f t="shared" si="11"/>
        <v>-0.6999999999999957</v>
      </c>
    </row>
    <row r="20" spans="3:57" s="1" customFormat="1" ht="15">
      <c r="C20" s="22" t="s">
        <v>21</v>
      </c>
      <c r="D20" s="63" t="s">
        <v>22</v>
      </c>
      <c r="E20" s="63"/>
      <c r="F20" s="63"/>
      <c r="G20" s="31">
        <f t="shared" si="12"/>
        <v>0</v>
      </c>
      <c r="H20" s="32">
        <f t="shared" si="13"/>
        <v>0</v>
      </c>
      <c r="I20" s="18">
        <f t="shared" si="0"/>
        <v>0</v>
      </c>
      <c r="J20" s="48"/>
      <c r="K20" s="33"/>
      <c r="L20" s="48"/>
      <c r="M20" s="31">
        <f t="shared" si="1"/>
        <v>0</v>
      </c>
      <c r="N20" s="48"/>
      <c r="O20" s="33"/>
      <c r="P20" s="48"/>
      <c r="Q20" s="31">
        <f t="shared" si="2"/>
        <v>0</v>
      </c>
      <c r="R20" s="48"/>
      <c r="S20" s="33"/>
      <c r="T20" s="48"/>
      <c r="U20" s="31">
        <f t="shared" si="3"/>
        <v>0</v>
      </c>
      <c r="V20" s="48"/>
      <c r="W20" s="33"/>
      <c r="X20" s="48"/>
      <c r="Y20" s="31">
        <f t="shared" si="4"/>
        <v>0</v>
      </c>
      <c r="Z20" s="48"/>
      <c r="AA20" s="33"/>
      <c r="AB20" s="48"/>
      <c r="AC20" s="31">
        <f t="shared" si="5"/>
        <v>0</v>
      </c>
      <c r="AD20" s="48"/>
      <c r="AE20" s="33"/>
      <c r="AF20" s="48"/>
      <c r="AG20" s="31">
        <f t="shared" si="6"/>
        <v>0</v>
      </c>
      <c r="AH20" s="48"/>
      <c r="AI20" s="33"/>
      <c r="AJ20" s="48"/>
      <c r="AK20" s="31">
        <f t="shared" si="7"/>
        <v>0</v>
      </c>
      <c r="AL20" s="48"/>
      <c r="AM20" s="33"/>
      <c r="AN20" s="48"/>
      <c r="AO20" s="31">
        <f t="shared" si="8"/>
        <v>0</v>
      </c>
      <c r="AP20" s="48"/>
      <c r="AQ20" s="33"/>
      <c r="AR20" s="48"/>
      <c r="AS20" s="31">
        <f t="shared" si="9"/>
        <v>0</v>
      </c>
      <c r="AT20" s="48"/>
      <c r="AU20" s="33"/>
      <c r="AV20" s="48"/>
      <c r="AW20" s="31">
        <f t="shared" si="10"/>
        <v>0</v>
      </c>
      <c r="AX20" s="48"/>
      <c r="AY20" s="33"/>
      <c r="AZ20" s="48"/>
      <c r="BA20" s="31">
        <f t="shared" si="14"/>
        <v>0</v>
      </c>
      <c r="BB20" s="48"/>
      <c r="BC20" s="33"/>
      <c r="BD20" s="48"/>
      <c r="BE20" s="31">
        <f t="shared" si="11"/>
        <v>0</v>
      </c>
    </row>
    <row r="21" spans="3:57" s="5" customFormat="1" ht="15">
      <c r="C21" s="34" t="s">
        <v>23</v>
      </c>
      <c r="D21" s="66" t="s">
        <v>24</v>
      </c>
      <c r="E21" s="66"/>
      <c r="F21" s="66"/>
      <c r="G21" s="31">
        <f t="shared" si="12"/>
        <v>291.9</v>
      </c>
      <c r="H21" s="32">
        <f t="shared" si="13"/>
        <v>311.70000000000005</v>
      </c>
      <c r="I21" s="18">
        <f t="shared" si="0"/>
        <v>19.800000000000068</v>
      </c>
      <c r="J21" s="49">
        <v>108</v>
      </c>
      <c r="K21" s="35">
        <v>343.8</v>
      </c>
      <c r="L21" s="49">
        <v>116</v>
      </c>
      <c r="M21" s="31">
        <f t="shared" si="1"/>
        <v>8</v>
      </c>
      <c r="N21" s="49">
        <v>25.7</v>
      </c>
      <c r="O21" s="35">
        <v>25.7</v>
      </c>
      <c r="P21" s="49">
        <v>25.7</v>
      </c>
      <c r="Q21" s="31">
        <f t="shared" si="2"/>
        <v>0</v>
      </c>
      <c r="R21" s="49"/>
      <c r="S21" s="35">
        <v>11.7</v>
      </c>
      <c r="T21" s="49">
        <v>0</v>
      </c>
      <c r="U21" s="31">
        <f t="shared" si="3"/>
        <v>0</v>
      </c>
      <c r="V21" s="49">
        <v>46.2</v>
      </c>
      <c r="W21" s="35">
        <v>100.8</v>
      </c>
      <c r="X21" s="49">
        <v>52.3</v>
      </c>
      <c r="Y21" s="31">
        <f t="shared" si="4"/>
        <v>6.099999999999994</v>
      </c>
      <c r="Z21" s="49">
        <v>0.5</v>
      </c>
      <c r="AA21" s="35">
        <v>19.8</v>
      </c>
      <c r="AB21" s="49">
        <v>0.5</v>
      </c>
      <c r="AC21" s="31">
        <f t="shared" si="5"/>
        <v>0</v>
      </c>
      <c r="AD21" s="49">
        <v>1.5</v>
      </c>
      <c r="AE21" s="35">
        <v>4.5</v>
      </c>
      <c r="AF21" s="49">
        <v>1.5</v>
      </c>
      <c r="AG21" s="31">
        <f t="shared" si="6"/>
        <v>0</v>
      </c>
      <c r="AH21" s="49">
        <v>24.3</v>
      </c>
      <c r="AI21" s="35">
        <v>33.3</v>
      </c>
      <c r="AJ21" s="49">
        <v>24.3</v>
      </c>
      <c r="AK21" s="31">
        <f t="shared" si="7"/>
        <v>0</v>
      </c>
      <c r="AL21" s="49">
        <v>74.3</v>
      </c>
      <c r="AM21" s="35">
        <v>124.2</v>
      </c>
      <c r="AN21" s="49">
        <v>74.3</v>
      </c>
      <c r="AO21" s="31">
        <f t="shared" si="8"/>
        <v>0</v>
      </c>
      <c r="AP21" s="49"/>
      <c r="AQ21" s="35">
        <v>126.1</v>
      </c>
      <c r="AR21" s="49">
        <v>5.6</v>
      </c>
      <c r="AS21" s="31">
        <f t="shared" si="9"/>
        <v>5.6</v>
      </c>
      <c r="AT21" s="49">
        <v>1.2</v>
      </c>
      <c r="AU21" s="35">
        <v>1.2</v>
      </c>
      <c r="AV21" s="49">
        <v>1.2</v>
      </c>
      <c r="AW21" s="31">
        <f t="shared" si="10"/>
        <v>0</v>
      </c>
      <c r="AX21" s="49"/>
      <c r="AY21" s="35">
        <v>19.1</v>
      </c>
      <c r="AZ21" s="49"/>
      <c r="BA21" s="31">
        <f t="shared" si="14"/>
        <v>0</v>
      </c>
      <c r="BB21" s="49">
        <v>10.2</v>
      </c>
      <c r="BC21" s="35">
        <v>21</v>
      </c>
      <c r="BD21" s="49">
        <v>10.3</v>
      </c>
      <c r="BE21" s="31">
        <f t="shared" si="11"/>
        <v>0.10000000000000142</v>
      </c>
    </row>
    <row r="22" spans="3:57" s="5" customFormat="1" ht="16.5" customHeight="1">
      <c r="C22" s="34" t="s">
        <v>25</v>
      </c>
      <c r="D22" s="66" t="s">
        <v>26</v>
      </c>
      <c r="E22" s="66"/>
      <c r="F22" s="66"/>
      <c r="G22" s="31">
        <f t="shared" si="12"/>
        <v>10925.400000000001</v>
      </c>
      <c r="H22" s="32">
        <f t="shared" si="13"/>
        <v>9724.5</v>
      </c>
      <c r="I22" s="18">
        <f t="shared" si="0"/>
        <v>-1200.9000000000015</v>
      </c>
      <c r="J22" s="49">
        <v>4725.6</v>
      </c>
      <c r="K22" s="35">
        <v>5397.3</v>
      </c>
      <c r="L22" s="49">
        <v>4145.9</v>
      </c>
      <c r="M22" s="31">
        <f t="shared" si="1"/>
        <v>-579.7000000000007</v>
      </c>
      <c r="N22" s="49">
        <v>383.7</v>
      </c>
      <c r="O22" s="35">
        <v>436.2</v>
      </c>
      <c r="P22" s="49">
        <v>332.9</v>
      </c>
      <c r="Q22" s="31">
        <f t="shared" si="2"/>
        <v>-50.80000000000001</v>
      </c>
      <c r="R22" s="49">
        <v>1072.8</v>
      </c>
      <c r="S22" s="35">
        <v>1229.3</v>
      </c>
      <c r="T22" s="49">
        <v>970.8</v>
      </c>
      <c r="U22" s="31">
        <f t="shared" si="3"/>
        <v>-102</v>
      </c>
      <c r="V22" s="49">
        <v>164.3</v>
      </c>
      <c r="W22" s="35">
        <v>158.4</v>
      </c>
      <c r="X22" s="49">
        <v>156.1</v>
      </c>
      <c r="Y22" s="31">
        <f t="shared" si="4"/>
        <v>-8.200000000000017</v>
      </c>
      <c r="Z22" s="49">
        <v>202</v>
      </c>
      <c r="AA22" s="35">
        <v>195.7</v>
      </c>
      <c r="AB22" s="49">
        <v>180.4</v>
      </c>
      <c r="AC22" s="31">
        <f t="shared" si="5"/>
        <v>-21.599999999999994</v>
      </c>
      <c r="AD22" s="49">
        <v>1148</v>
      </c>
      <c r="AE22" s="35">
        <v>1134.2</v>
      </c>
      <c r="AF22" s="49">
        <v>1003.6</v>
      </c>
      <c r="AG22" s="31">
        <f t="shared" si="6"/>
        <v>-144.39999999999998</v>
      </c>
      <c r="AH22" s="49">
        <v>329</v>
      </c>
      <c r="AI22" s="35">
        <v>335.3</v>
      </c>
      <c r="AJ22" s="49">
        <v>303.4</v>
      </c>
      <c r="AK22" s="31">
        <f t="shared" si="7"/>
        <v>-25.600000000000023</v>
      </c>
      <c r="AL22" s="49">
        <v>192.8</v>
      </c>
      <c r="AM22" s="35">
        <v>240</v>
      </c>
      <c r="AN22" s="49">
        <v>165.5</v>
      </c>
      <c r="AO22" s="31">
        <f t="shared" si="8"/>
        <v>-27.30000000000001</v>
      </c>
      <c r="AP22" s="49">
        <v>550</v>
      </c>
      <c r="AQ22" s="35">
        <v>775.5</v>
      </c>
      <c r="AR22" s="49">
        <v>507.5</v>
      </c>
      <c r="AS22" s="31">
        <f t="shared" si="9"/>
        <v>-42.5</v>
      </c>
      <c r="AT22" s="49">
        <v>140.6</v>
      </c>
      <c r="AU22" s="35">
        <v>122</v>
      </c>
      <c r="AV22" s="49">
        <v>121.2</v>
      </c>
      <c r="AW22" s="31">
        <f t="shared" si="10"/>
        <v>-19.39999999999999</v>
      </c>
      <c r="AX22" s="49">
        <v>1116.1</v>
      </c>
      <c r="AY22" s="35">
        <v>1403.9</v>
      </c>
      <c r="AZ22" s="49">
        <v>999</v>
      </c>
      <c r="BA22" s="31">
        <f t="shared" si="14"/>
        <v>-117.09999999999991</v>
      </c>
      <c r="BB22" s="49">
        <v>900.5</v>
      </c>
      <c r="BC22" s="35">
        <v>921.6</v>
      </c>
      <c r="BD22" s="49">
        <v>838.2</v>
      </c>
      <c r="BE22" s="31">
        <f t="shared" si="11"/>
        <v>-62.299999999999955</v>
      </c>
    </row>
    <row r="23" spans="3:57" s="5" customFormat="1" ht="16.5" customHeight="1">
      <c r="C23" s="34"/>
      <c r="D23" s="68" t="s">
        <v>59</v>
      </c>
      <c r="E23" s="69"/>
      <c r="F23" s="70"/>
      <c r="G23" s="31">
        <f t="shared" si="12"/>
        <v>0</v>
      </c>
      <c r="H23" s="32">
        <f t="shared" si="13"/>
        <v>0</v>
      </c>
      <c r="I23" s="18"/>
      <c r="J23" s="49"/>
      <c r="K23" s="35"/>
      <c r="L23" s="49"/>
      <c r="M23" s="31">
        <f t="shared" si="1"/>
        <v>0</v>
      </c>
      <c r="N23" s="49"/>
      <c r="O23" s="35"/>
      <c r="P23" s="49"/>
      <c r="Q23" s="31">
        <f t="shared" si="2"/>
        <v>0</v>
      </c>
      <c r="R23" s="49"/>
      <c r="S23" s="35"/>
      <c r="T23" s="49"/>
      <c r="U23" s="31">
        <f t="shared" si="3"/>
        <v>0</v>
      </c>
      <c r="V23" s="49"/>
      <c r="W23" s="35"/>
      <c r="X23" s="49"/>
      <c r="Y23" s="31">
        <f t="shared" si="4"/>
        <v>0</v>
      </c>
      <c r="Z23" s="49"/>
      <c r="AA23" s="35"/>
      <c r="AB23" s="49"/>
      <c r="AC23" s="31">
        <f t="shared" si="5"/>
        <v>0</v>
      </c>
      <c r="AD23" s="49"/>
      <c r="AE23" s="35"/>
      <c r="AF23" s="49"/>
      <c r="AG23" s="31">
        <f t="shared" si="6"/>
        <v>0</v>
      </c>
      <c r="AH23" s="49"/>
      <c r="AI23" s="35"/>
      <c r="AJ23" s="49"/>
      <c r="AK23" s="31">
        <f t="shared" si="7"/>
        <v>0</v>
      </c>
      <c r="AL23" s="49"/>
      <c r="AM23" s="35"/>
      <c r="AN23" s="49"/>
      <c r="AO23" s="31">
        <f t="shared" si="8"/>
        <v>0</v>
      </c>
      <c r="AP23" s="49"/>
      <c r="AQ23" s="35"/>
      <c r="AR23" s="49"/>
      <c r="AS23" s="31">
        <f t="shared" si="9"/>
        <v>0</v>
      </c>
      <c r="AT23" s="49"/>
      <c r="AU23" s="35"/>
      <c r="AV23" s="49"/>
      <c r="AW23" s="31">
        <f t="shared" si="10"/>
        <v>0</v>
      </c>
      <c r="AX23" s="49"/>
      <c r="AY23" s="35"/>
      <c r="AZ23" s="49"/>
      <c r="BA23" s="31">
        <f t="shared" si="14"/>
        <v>0</v>
      </c>
      <c r="BB23" s="49"/>
      <c r="BC23" s="35"/>
      <c r="BD23" s="49"/>
      <c r="BE23" s="31">
        <f t="shared" si="11"/>
        <v>0</v>
      </c>
    </row>
    <row r="24" spans="1:57" s="1" customFormat="1" ht="15">
      <c r="A24" s="1">
        <v>1</v>
      </c>
      <c r="C24" s="22" t="s">
        <v>27</v>
      </c>
      <c r="D24" s="63" t="s">
        <v>28</v>
      </c>
      <c r="E24" s="63"/>
      <c r="F24" s="63"/>
      <c r="G24" s="31">
        <f t="shared" si="12"/>
        <v>4698.6</v>
      </c>
      <c r="H24" s="32">
        <f t="shared" si="13"/>
        <v>3375.6000000000004</v>
      </c>
      <c r="I24" s="18">
        <f t="shared" si="0"/>
        <v>-1323</v>
      </c>
      <c r="J24" s="48">
        <v>1444.9</v>
      </c>
      <c r="K24" s="33">
        <v>1842.2</v>
      </c>
      <c r="L24" s="48">
        <v>1099.6</v>
      </c>
      <c r="M24" s="31">
        <f t="shared" si="1"/>
        <v>-345.3000000000002</v>
      </c>
      <c r="N24" s="48">
        <v>248.5</v>
      </c>
      <c r="O24" s="33">
        <v>231.1</v>
      </c>
      <c r="P24" s="48">
        <v>215.5</v>
      </c>
      <c r="Q24" s="31">
        <f t="shared" si="2"/>
        <v>-33</v>
      </c>
      <c r="R24" s="48">
        <v>201.7</v>
      </c>
      <c r="S24" s="33">
        <v>187.7</v>
      </c>
      <c r="T24" s="48">
        <v>166.6</v>
      </c>
      <c r="U24" s="31">
        <f t="shared" si="3"/>
        <v>-35.099999999999994</v>
      </c>
      <c r="V24" s="48">
        <v>432.6</v>
      </c>
      <c r="W24" s="33">
        <v>550.8</v>
      </c>
      <c r="X24" s="48">
        <v>304.9</v>
      </c>
      <c r="Y24" s="31">
        <f t="shared" si="4"/>
        <v>-127.70000000000005</v>
      </c>
      <c r="Z24" s="48">
        <v>333</v>
      </c>
      <c r="AA24" s="33">
        <v>322.1</v>
      </c>
      <c r="AB24" s="48">
        <v>295.4</v>
      </c>
      <c r="AC24" s="31">
        <f t="shared" si="5"/>
        <v>-37.60000000000002</v>
      </c>
      <c r="AD24" s="48">
        <v>212.2</v>
      </c>
      <c r="AE24" s="33">
        <v>275.2</v>
      </c>
      <c r="AF24" s="48">
        <v>143.5</v>
      </c>
      <c r="AG24" s="31">
        <f t="shared" si="6"/>
        <v>-68.69999999999999</v>
      </c>
      <c r="AH24" s="48">
        <v>769.5</v>
      </c>
      <c r="AI24" s="33">
        <v>748.1</v>
      </c>
      <c r="AJ24" s="48">
        <v>296</v>
      </c>
      <c r="AK24" s="31">
        <f t="shared" si="7"/>
        <v>-473.5</v>
      </c>
      <c r="AL24" s="48">
        <v>235.8</v>
      </c>
      <c r="AM24" s="33">
        <v>257.7</v>
      </c>
      <c r="AN24" s="48">
        <v>178.3</v>
      </c>
      <c r="AO24" s="31">
        <f t="shared" si="8"/>
        <v>-57.5</v>
      </c>
      <c r="AP24" s="48">
        <v>199.2</v>
      </c>
      <c r="AQ24" s="33">
        <v>236</v>
      </c>
      <c r="AR24" s="48">
        <v>151.3</v>
      </c>
      <c r="AS24" s="31">
        <f t="shared" si="9"/>
        <v>-47.89999999999998</v>
      </c>
      <c r="AT24" s="48">
        <v>154.7</v>
      </c>
      <c r="AU24" s="33">
        <v>206.1</v>
      </c>
      <c r="AV24" s="48">
        <v>135.2</v>
      </c>
      <c r="AW24" s="31">
        <f t="shared" si="10"/>
        <v>-19.5</v>
      </c>
      <c r="AX24" s="48">
        <v>270</v>
      </c>
      <c r="AY24" s="33">
        <v>293.5</v>
      </c>
      <c r="AZ24" s="48">
        <v>225.3</v>
      </c>
      <c r="BA24" s="31">
        <f t="shared" si="14"/>
        <v>-44.69999999999999</v>
      </c>
      <c r="BB24" s="48">
        <v>196.5</v>
      </c>
      <c r="BC24" s="33">
        <v>234.9</v>
      </c>
      <c r="BD24" s="48">
        <v>164</v>
      </c>
      <c r="BE24" s="31">
        <f t="shared" si="11"/>
        <v>-32.5</v>
      </c>
    </row>
    <row r="25" spans="3:57" s="1" customFormat="1" ht="27" customHeight="1">
      <c r="C25" s="22" t="s">
        <v>29</v>
      </c>
      <c r="D25" s="63" t="s">
        <v>30</v>
      </c>
      <c r="E25" s="63"/>
      <c r="F25" s="63"/>
      <c r="G25" s="31">
        <f t="shared" si="12"/>
        <v>9.7</v>
      </c>
      <c r="H25" s="32">
        <f t="shared" si="13"/>
        <v>9.7</v>
      </c>
      <c r="I25" s="18">
        <f t="shared" si="0"/>
        <v>0</v>
      </c>
      <c r="J25" s="48"/>
      <c r="K25" s="33"/>
      <c r="L25" s="48"/>
      <c r="M25" s="31">
        <f t="shared" si="1"/>
        <v>0</v>
      </c>
      <c r="N25" s="48"/>
      <c r="O25" s="33">
        <v>150.8</v>
      </c>
      <c r="P25" s="48"/>
      <c r="Q25" s="31">
        <f t="shared" si="2"/>
        <v>0</v>
      </c>
      <c r="R25" s="48"/>
      <c r="S25" s="33"/>
      <c r="T25" s="48"/>
      <c r="U25" s="31">
        <f t="shared" si="3"/>
        <v>0</v>
      </c>
      <c r="V25" s="48"/>
      <c r="W25" s="33"/>
      <c r="X25" s="48"/>
      <c r="Y25" s="31">
        <f t="shared" si="4"/>
        <v>0</v>
      </c>
      <c r="Z25" s="48"/>
      <c r="AA25" s="33"/>
      <c r="AB25" s="48"/>
      <c r="AC25" s="31">
        <f t="shared" si="5"/>
        <v>0</v>
      </c>
      <c r="AD25" s="48">
        <v>9.2</v>
      </c>
      <c r="AE25" s="33">
        <v>9.2</v>
      </c>
      <c r="AF25" s="48">
        <v>9.2</v>
      </c>
      <c r="AG25" s="31">
        <f t="shared" si="6"/>
        <v>0</v>
      </c>
      <c r="AH25" s="48">
        <v>0.5</v>
      </c>
      <c r="AI25" s="33">
        <v>0.5</v>
      </c>
      <c r="AJ25" s="48">
        <v>0.5</v>
      </c>
      <c r="AK25" s="31">
        <f t="shared" si="7"/>
        <v>0</v>
      </c>
      <c r="AL25" s="48"/>
      <c r="AM25" s="33"/>
      <c r="AN25" s="48"/>
      <c r="AO25" s="31">
        <f t="shared" si="8"/>
        <v>0</v>
      </c>
      <c r="AP25" s="48"/>
      <c r="AQ25" s="33">
        <v>146.1</v>
      </c>
      <c r="AR25" s="48"/>
      <c r="AS25" s="31">
        <f t="shared" si="9"/>
        <v>0</v>
      </c>
      <c r="AT25" s="48"/>
      <c r="AU25" s="33"/>
      <c r="AV25" s="48"/>
      <c r="AW25" s="31">
        <f t="shared" si="10"/>
        <v>0</v>
      </c>
      <c r="AX25" s="48"/>
      <c r="AY25" s="33"/>
      <c r="AZ25" s="48"/>
      <c r="BA25" s="31">
        <f t="shared" si="14"/>
        <v>0</v>
      </c>
      <c r="BB25" s="48"/>
      <c r="BC25" s="33"/>
      <c r="BD25" s="48"/>
      <c r="BE25" s="31">
        <f t="shared" si="11"/>
        <v>0</v>
      </c>
    </row>
    <row r="26" spans="3:57" s="1" customFormat="1" ht="39.75" customHeight="1">
      <c r="C26" s="22" t="s">
        <v>31</v>
      </c>
      <c r="D26" s="63" t="s">
        <v>32</v>
      </c>
      <c r="E26" s="63"/>
      <c r="F26" s="63"/>
      <c r="G26" s="31">
        <f t="shared" si="12"/>
        <v>42.8</v>
      </c>
      <c r="H26" s="32">
        <f t="shared" si="13"/>
        <v>35.900000000000006</v>
      </c>
      <c r="I26" s="18">
        <f t="shared" si="0"/>
        <v>-6.8999999999999915</v>
      </c>
      <c r="J26" s="48">
        <v>33.8</v>
      </c>
      <c r="K26" s="33">
        <v>31.7</v>
      </c>
      <c r="L26" s="48">
        <v>29.4</v>
      </c>
      <c r="M26" s="31">
        <f t="shared" si="1"/>
        <v>-4.399999999999999</v>
      </c>
      <c r="N26" s="48"/>
      <c r="O26" s="33"/>
      <c r="P26" s="48"/>
      <c r="Q26" s="31">
        <f t="shared" si="2"/>
        <v>0</v>
      </c>
      <c r="R26" s="48">
        <v>3.7</v>
      </c>
      <c r="S26" s="33">
        <v>3.7</v>
      </c>
      <c r="T26" s="48">
        <v>3.7</v>
      </c>
      <c r="U26" s="31">
        <f t="shared" si="3"/>
        <v>0</v>
      </c>
      <c r="V26" s="48"/>
      <c r="W26" s="33"/>
      <c r="X26" s="48"/>
      <c r="Y26" s="31">
        <f t="shared" si="4"/>
        <v>0</v>
      </c>
      <c r="Z26" s="48"/>
      <c r="AA26" s="33"/>
      <c r="AB26" s="48"/>
      <c r="AC26" s="31">
        <f t="shared" si="5"/>
        <v>0</v>
      </c>
      <c r="AD26" s="48">
        <v>0.4</v>
      </c>
      <c r="AE26" s="33">
        <v>0.4</v>
      </c>
      <c r="AF26" s="48">
        <v>0.4</v>
      </c>
      <c r="AG26" s="31">
        <f t="shared" si="6"/>
        <v>0</v>
      </c>
      <c r="AH26" s="48"/>
      <c r="AI26" s="33"/>
      <c r="AJ26" s="48"/>
      <c r="AK26" s="31">
        <f t="shared" si="7"/>
        <v>0</v>
      </c>
      <c r="AL26" s="48"/>
      <c r="AM26" s="33"/>
      <c r="AN26" s="48"/>
      <c r="AO26" s="31">
        <f t="shared" si="8"/>
        <v>0</v>
      </c>
      <c r="AP26" s="48"/>
      <c r="AQ26" s="33"/>
      <c r="AR26" s="48"/>
      <c r="AS26" s="31">
        <f t="shared" si="9"/>
        <v>0</v>
      </c>
      <c r="AT26" s="48">
        <v>1.7</v>
      </c>
      <c r="AU26" s="33">
        <v>1.6</v>
      </c>
      <c r="AV26" s="48">
        <v>1.7</v>
      </c>
      <c r="AW26" s="31">
        <f t="shared" si="10"/>
        <v>0</v>
      </c>
      <c r="AX26" s="48">
        <v>2.9</v>
      </c>
      <c r="AY26" s="33">
        <v>0.6</v>
      </c>
      <c r="AZ26" s="48">
        <v>0.6</v>
      </c>
      <c r="BA26" s="31">
        <f t="shared" si="14"/>
        <v>-2.3</v>
      </c>
      <c r="BB26" s="48">
        <v>0.3</v>
      </c>
      <c r="BC26" s="33">
        <v>0.3</v>
      </c>
      <c r="BD26" s="48">
        <v>0.1</v>
      </c>
      <c r="BE26" s="31">
        <f>BD26-BB26</f>
        <v>-0.19999999999999998</v>
      </c>
    </row>
    <row r="27" spans="3:57" ht="20.25" customHeight="1">
      <c r="C27" s="22" t="s">
        <v>60</v>
      </c>
      <c r="D27" s="64" t="s">
        <v>58</v>
      </c>
      <c r="E27" s="64"/>
      <c r="F27" s="64"/>
      <c r="G27" s="31">
        <f t="shared" si="12"/>
        <v>0</v>
      </c>
      <c r="H27" s="32">
        <f t="shared" si="13"/>
        <v>0</v>
      </c>
      <c r="I27" s="36"/>
      <c r="J27" s="48"/>
      <c r="K27" s="33"/>
      <c r="L27" s="48"/>
      <c r="M27" s="31">
        <f t="shared" si="1"/>
        <v>0</v>
      </c>
      <c r="N27" s="48"/>
      <c r="O27" s="33"/>
      <c r="P27" s="48"/>
      <c r="Q27" s="31">
        <f t="shared" si="2"/>
        <v>0</v>
      </c>
      <c r="R27" s="48"/>
      <c r="S27" s="33"/>
      <c r="T27" s="48"/>
      <c r="U27" s="31">
        <f t="shared" si="3"/>
        <v>0</v>
      </c>
      <c r="V27" s="48"/>
      <c r="W27" s="33"/>
      <c r="X27" s="48"/>
      <c r="Y27" s="31">
        <f t="shared" si="4"/>
        <v>0</v>
      </c>
      <c r="Z27" s="48"/>
      <c r="AA27" s="33"/>
      <c r="AB27" s="48"/>
      <c r="AC27" s="31">
        <f t="shared" si="5"/>
        <v>0</v>
      </c>
      <c r="AD27" s="48"/>
      <c r="AE27" s="33"/>
      <c r="AF27" s="48"/>
      <c r="AG27" s="31">
        <f t="shared" si="6"/>
        <v>0</v>
      </c>
      <c r="AH27" s="48"/>
      <c r="AI27" s="33"/>
      <c r="AJ27" s="48"/>
      <c r="AK27" s="31">
        <f t="shared" si="7"/>
        <v>0</v>
      </c>
      <c r="AL27" s="48"/>
      <c r="AM27" s="33"/>
      <c r="AN27" s="48"/>
      <c r="AO27" s="31">
        <f t="shared" si="8"/>
        <v>0</v>
      </c>
      <c r="AP27" s="48"/>
      <c r="AQ27" s="33"/>
      <c r="AR27" s="48"/>
      <c r="AS27" s="31">
        <f t="shared" si="9"/>
        <v>0</v>
      </c>
      <c r="AT27" s="48"/>
      <c r="AU27" s="33"/>
      <c r="AV27" s="48"/>
      <c r="AW27" s="31">
        <f t="shared" si="10"/>
        <v>0</v>
      </c>
      <c r="AX27" s="48"/>
      <c r="AY27" s="33"/>
      <c r="AZ27" s="48"/>
      <c r="BA27" s="31">
        <f t="shared" si="14"/>
        <v>0</v>
      </c>
      <c r="BB27" s="48"/>
      <c r="BC27" s="33"/>
      <c r="BD27" s="48"/>
      <c r="BE27" s="31">
        <f t="shared" si="11"/>
        <v>0</v>
      </c>
    </row>
  </sheetData>
  <sheetProtection/>
  <mergeCells count="33">
    <mergeCell ref="D23:F23"/>
    <mergeCell ref="D15:F15"/>
    <mergeCell ref="D16:F16"/>
    <mergeCell ref="D17:F17"/>
    <mergeCell ref="D25:F25"/>
    <mergeCell ref="D24:F24"/>
    <mergeCell ref="D18:F18"/>
    <mergeCell ref="D19:F19"/>
    <mergeCell ref="D20:F20"/>
    <mergeCell ref="D21:F21"/>
    <mergeCell ref="D22:F22"/>
    <mergeCell ref="D8:F8"/>
    <mergeCell ref="D11:F11"/>
    <mergeCell ref="R6:U6"/>
    <mergeCell ref="D12:F12"/>
    <mergeCell ref="D13:F13"/>
    <mergeCell ref="D14:F14"/>
    <mergeCell ref="AL6:AO6"/>
    <mergeCell ref="AP6:AS6"/>
    <mergeCell ref="D6:F6"/>
    <mergeCell ref="G6:I6"/>
    <mergeCell ref="J6:M6"/>
    <mergeCell ref="N6:Q6"/>
    <mergeCell ref="AT6:AW6"/>
    <mergeCell ref="AX6:BA6"/>
    <mergeCell ref="BB6:BE6"/>
    <mergeCell ref="D9:F9"/>
    <mergeCell ref="D26:F26"/>
    <mergeCell ref="D27:F27"/>
    <mergeCell ref="V6:Y6"/>
    <mergeCell ref="Z6:AC6"/>
    <mergeCell ref="AD6:AG6"/>
    <mergeCell ref="AH6:AK6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O1" sqref="O1:P16384"/>
    </sheetView>
  </sheetViews>
  <sheetFormatPr defaultColWidth="9.140625" defaultRowHeight="15"/>
  <cols>
    <col min="1" max="1" width="0.42578125" style="0" customWidth="1"/>
    <col min="2" max="2" width="0.13671875" style="0" customWidth="1"/>
    <col min="3" max="3" width="9.7109375" style="0" customWidth="1"/>
    <col min="6" max="6" width="9.140625" style="0" customWidth="1"/>
    <col min="9" max="10" width="9.140625" style="0" hidden="1" customWidth="1"/>
    <col min="14" max="14" width="9.140625" style="0" customWidth="1"/>
    <col min="15" max="16" width="0" style="0" hidden="1" customWidth="1"/>
  </cols>
  <sheetData>
    <row r="1" spans="1:13" ht="18.75">
      <c r="A1" t="s">
        <v>62</v>
      </c>
      <c r="C1" s="1"/>
      <c r="D1" s="2" t="s">
        <v>35</v>
      </c>
      <c r="E1" s="1"/>
      <c r="F1" s="1"/>
      <c r="M1" s="1"/>
    </row>
    <row r="2" spans="3:13" ht="15">
      <c r="C2" s="3"/>
      <c r="D2" s="1"/>
      <c r="E2" s="1"/>
      <c r="F2" s="1"/>
      <c r="M2" s="1"/>
    </row>
    <row r="3" spans="3:13" ht="15">
      <c r="C3" s="3"/>
      <c r="E3" s="1"/>
      <c r="F3" s="1"/>
      <c r="M3" s="1"/>
    </row>
    <row r="4" spans="3:14" ht="15">
      <c r="C4" s="3"/>
      <c r="D4" s="1"/>
      <c r="E4" s="1"/>
      <c r="F4" s="1"/>
      <c r="M4" s="1"/>
      <c r="N4" t="s">
        <v>54</v>
      </c>
    </row>
    <row r="5" spans="3:16" ht="36" customHeight="1">
      <c r="C5" s="71" t="s">
        <v>0</v>
      </c>
      <c r="D5" s="65" t="s">
        <v>1</v>
      </c>
      <c r="E5" s="65"/>
      <c r="F5" s="65"/>
      <c r="G5" s="74">
        <v>41640</v>
      </c>
      <c r="H5" s="74"/>
      <c r="I5" s="74">
        <v>41699</v>
      </c>
      <c r="J5" s="65"/>
      <c r="K5" s="74">
        <v>41730</v>
      </c>
      <c r="L5" s="65"/>
      <c r="M5" s="75" t="s">
        <v>36</v>
      </c>
      <c r="N5" s="75"/>
      <c r="O5" s="76" t="s">
        <v>63</v>
      </c>
      <c r="P5" s="76"/>
    </row>
    <row r="6" spans="1:16" ht="30" customHeight="1">
      <c r="A6" s="8"/>
      <c r="B6" s="50" t="s">
        <v>55</v>
      </c>
      <c r="C6" s="71"/>
      <c r="D6" s="65"/>
      <c r="E6" s="65"/>
      <c r="F6" s="65"/>
      <c r="G6" s="39" t="s">
        <v>56</v>
      </c>
      <c r="H6" s="40" t="s">
        <v>57</v>
      </c>
      <c r="I6" s="39" t="s">
        <v>56</v>
      </c>
      <c r="J6" s="40" t="s">
        <v>57</v>
      </c>
      <c r="K6" s="41" t="s">
        <v>56</v>
      </c>
      <c r="L6" s="40" t="s">
        <v>57</v>
      </c>
      <c r="M6" s="39" t="s">
        <v>56</v>
      </c>
      <c r="N6" s="40" t="s">
        <v>57</v>
      </c>
      <c r="O6" s="51" t="s">
        <v>56</v>
      </c>
      <c r="P6" s="52" t="s">
        <v>57</v>
      </c>
    </row>
    <row r="7" spans="1:16" ht="15">
      <c r="A7" s="4" t="s">
        <v>40</v>
      </c>
      <c r="B7" s="4" t="s">
        <v>39</v>
      </c>
      <c r="C7" s="27" t="s">
        <v>2</v>
      </c>
      <c r="D7" s="62" t="s">
        <v>3</v>
      </c>
      <c r="E7" s="62"/>
      <c r="F7" s="62"/>
      <c r="G7" s="53">
        <f>G9+G10+G11+G12+G13+G14+G15+G16+G17+G19+G20+G22+G23+G24</f>
        <v>26955.500000000004</v>
      </c>
      <c r="H7" s="54">
        <f>H9+H10+H11+H12+H13+H14+H15+H16+H17+H19+H20+H22+H23+H24+H21+H25</f>
        <v>2004.2800000000002</v>
      </c>
      <c r="I7" s="42">
        <f>SUM(I9:I24)+I25</f>
        <v>37164.8</v>
      </c>
      <c r="J7" s="42">
        <f>SUM(J9:J24)-J18</f>
        <v>4004.19455</v>
      </c>
      <c r="K7" s="42">
        <f>K9+K10+K11+K12+K13+K14+K15+K16+K17+K19+K20+K22+K23+K24+K25+K21</f>
        <v>28214.4</v>
      </c>
      <c r="L7" s="42">
        <f>L9+L10+L11+L12+L13+L14+L15+L16+L17+L19+L20+L22+L23+L24+L25</f>
        <v>3416.4342</v>
      </c>
      <c r="M7" s="42">
        <f>K7-G7</f>
        <v>1258.8999999999978</v>
      </c>
      <c r="N7" s="42">
        <f>SUM(N9:N24)</f>
        <v>1412.1542000000006</v>
      </c>
      <c r="O7" s="55">
        <f>K7-I7</f>
        <v>-8950.400000000001</v>
      </c>
      <c r="P7" s="55">
        <f>L7-J7</f>
        <v>-587.76035</v>
      </c>
    </row>
    <row r="8" spans="1:16" ht="15" customHeight="1" hidden="1">
      <c r="A8" s="1"/>
      <c r="B8" s="1"/>
      <c r="C8" s="22"/>
      <c r="D8" s="22" t="s">
        <v>4</v>
      </c>
      <c r="E8" s="22"/>
      <c r="F8" s="22"/>
      <c r="G8" s="22"/>
      <c r="H8" s="22"/>
      <c r="I8" s="43"/>
      <c r="J8" s="43"/>
      <c r="K8" s="43"/>
      <c r="L8" s="43"/>
      <c r="M8" s="42">
        <f>K8-G8</f>
        <v>0</v>
      </c>
      <c r="N8" s="42" t="e">
        <f>#REF!-J8</f>
        <v>#REF!</v>
      </c>
      <c r="O8" s="55">
        <f>K8-I8</f>
        <v>0</v>
      </c>
      <c r="P8" s="55">
        <f>L8-J8</f>
        <v>0</v>
      </c>
    </row>
    <row r="9" spans="1:16" ht="15" customHeight="1">
      <c r="A9" s="1"/>
      <c r="B9" s="1">
        <v>0.0555</v>
      </c>
      <c r="C9" s="22" t="s">
        <v>5</v>
      </c>
      <c r="D9" s="63" t="s">
        <v>6</v>
      </c>
      <c r="E9" s="63"/>
      <c r="F9" s="63"/>
      <c r="G9" s="56">
        <v>3583</v>
      </c>
      <c r="H9" s="56">
        <f>G9*B9</f>
        <v>198.8565</v>
      </c>
      <c r="I9" s="43">
        <v>6082.5</v>
      </c>
      <c r="J9" s="43">
        <f aca="true" t="shared" si="0" ref="J9:J20">I9*B9</f>
        <v>337.57875</v>
      </c>
      <c r="K9" s="43">
        <v>3315.6</v>
      </c>
      <c r="L9" s="43">
        <f>K9*B9</f>
        <v>184.01579999999998</v>
      </c>
      <c r="M9" s="43">
        <f>K9-G9</f>
        <v>-267.4000000000001</v>
      </c>
      <c r="N9" s="43">
        <f>L9-H9</f>
        <v>-14.840700000000027</v>
      </c>
      <c r="O9" s="57">
        <f>K9-I9</f>
        <v>-2766.9</v>
      </c>
      <c r="P9" s="57">
        <f>L9-J9</f>
        <v>-153.56295000000003</v>
      </c>
    </row>
    <row r="10" spans="1:16" ht="15" customHeight="1">
      <c r="A10" s="1">
        <v>0.1</v>
      </c>
      <c r="B10" s="1">
        <v>0.392</v>
      </c>
      <c r="C10" s="22" t="s">
        <v>7</v>
      </c>
      <c r="D10" s="63" t="s">
        <v>8</v>
      </c>
      <c r="E10" s="63"/>
      <c r="F10" s="63"/>
      <c r="G10" s="56">
        <v>2983</v>
      </c>
      <c r="H10" s="56">
        <f aca="true" t="shared" si="1" ref="H10:H25">G10*B10</f>
        <v>1169.336</v>
      </c>
      <c r="I10" s="43">
        <v>6784.9</v>
      </c>
      <c r="J10" s="43">
        <f t="shared" si="0"/>
        <v>2659.6808</v>
      </c>
      <c r="K10" s="43">
        <v>6487.7</v>
      </c>
      <c r="L10" s="43">
        <f>K10*B10</f>
        <v>2543.1784000000002</v>
      </c>
      <c r="M10" s="43">
        <f>K10-G10</f>
        <v>3504.7</v>
      </c>
      <c r="N10" s="43">
        <f>L10-H10</f>
        <v>1373.8424000000002</v>
      </c>
      <c r="O10" s="57">
        <f>K10-I10</f>
        <v>-297.1999999999998</v>
      </c>
      <c r="P10" s="57">
        <f>L10-J10</f>
        <v>-116.50239999999985</v>
      </c>
    </row>
    <row r="11" spans="1:16" ht="15" customHeight="1">
      <c r="A11" s="1">
        <v>0.225</v>
      </c>
      <c r="B11" s="1">
        <v>0.1125</v>
      </c>
      <c r="C11" s="22" t="s">
        <v>9</v>
      </c>
      <c r="D11" s="63" t="s">
        <v>10</v>
      </c>
      <c r="E11" s="63"/>
      <c r="F11" s="63"/>
      <c r="G11" s="56">
        <v>521</v>
      </c>
      <c r="H11" s="56">
        <f t="shared" si="1"/>
        <v>58.612500000000004</v>
      </c>
      <c r="I11" s="43">
        <v>685.2</v>
      </c>
      <c r="J11" s="43">
        <f t="shared" si="0"/>
        <v>77.08500000000001</v>
      </c>
      <c r="K11" s="43">
        <v>612.8</v>
      </c>
      <c r="L11" s="43">
        <f>K11*B11</f>
        <v>68.94</v>
      </c>
      <c r="M11" s="43">
        <f>K11-G11</f>
        <v>91.79999999999995</v>
      </c>
      <c r="N11" s="43">
        <f>L11-H11</f>
        <v>10.327499999999993</v>
      </c>
      <c r="O11" s="57">
        <f>K11-I11</f>
        <v>-72.40000000000009</v>
      </c>
      <c r="P11" s="57">
        <f>L11-J11</f>
        <v>-8.14500000000001</v>
      </c>
    </row>
    <row r="12" spans="1:16" ht="15" customHeight="1">
      <c r="A12" s="1"/>
      <c r="B12" s="1">
        <v>1</v>
      </c>
      <c r="C12" s="22" t="s">
        <v>11</v>
      </c>
      <c r="D12" s="63" t="s">
        <v>12</v>
      </c>
      <c r="E12" s="63"/>
      <c r="F12" s="63"/>
      <c r="G12" s="56">
        <v>247.3</v>
      </c>
      <c r="H12" s="56">
        <f t="shared" si="1"/>
        <v>247.3</v>
      </c>
      <c r="I12" s="43">
        <v>628.1</v>
      </c>
      <c r="J12" s="43">
        <f t="shared" si="0"/>
        <v>628.1</v>
      </c>
      <c r="K12" s="43">
        <v>216.5</v>
      </c>
      <c r="L12" s="43">
        <f>K12*B12</f>
        <v>216.5</v>
      </c>
      <c r="M12" s="43">
        <f>K12-G12</f>
        <v>-30.80000000000001</v>
      </c>
      <c r="N12" s="43">
        <f>L12-H12</f>
        <v>-30.80000000000001</v>
      </c>
      <c r="O12" s="57">
        <f>K12-I12</f>
        <v>-411.6</v>
      </c>
      <c r="P12" s="57">
        <f>L12-J12</f>
        <v>-411.6</v>
      </c>
    </row>
    <row r="13" spans="1:16" ht="15" customHeight="1">
      <c r="A13" s="1"/>
      <c r="B13" s="1">
        <v>0.9</v>
      </c>
      <c r="C13" s="22" t="s">
        <v>13</v>
      </c>
      <c r="D13" s="63" t="s">
        <v>14</v>
      </c>
      <c r="E13" s="63"/>
      <c r="F13" s="63"/>
      <c r="G13" s="56">
        <v>362.1</v>
      </c>
      <c r="H13" s="56">
        <f t="shared" si="1"/>
        <v>325.89000000000004</v>
      </c>
      <c r="I13" s="43">
        <v>325.6</v>
      </c>
      <c r="J13" s="43">
        <f t="shared" si="0"/>
        <v>293.04</v>
      </c>
      <c r="K13" s="43">
        <v>325.6</v>
      </c>
      <c r="L13" s="43">
        <f>K13*B13</f>
        <v>293.04</v>
      </c>
      <c r="M13" s="43">
        <f>K13-G13</f>
        <v>-36.5</v>
      </c>
      <c r="N13" s="43">
        <f>L13-H13</f>
        <v>-32.85000000000002</v>
      </c>
      <c r="O13" s="57">
        <f>K13-I13</f>
        <v>0</v>
      </c>
      <c r="P13" s="57">
        <f>L13-J13</f>
        <v>0</v>
      </c>
    </row>
    <row r="14" spans="1:16" ht="15" customHeight="1">
      <c r="A14" s="1">
        <v>0.5</v>
      </c>
      <c r="B14" s="1">
        <v>0.5</v>
      </c>
      <c r="C14" s="22" t="s">
        <v>38</v>
      </c>
      <c r="D14" s="63" t="s">
        <v>37</v>
      </c>
      <c r="E14" s="63"/>
      <c r="F14" s="63"/>
      <c r="G14" s="56">
        <v>3.8</v>
      </c>
      <c r="H14" s="56">
        <f t="shared" si="1"/>
        <v>1.9</v>
      </c>
      <c r="I14" s="43">
        <v>13.1</v>
      </c>
      <c r="J14" s="43">
        <f t="shared" si="0"/>
        <v>6.55</v>
      </c>
      <c r="K14" s="43">
        <v>217.2</v>
      </c>
      <c r="L14" s="43">
        <f>K14*B14</f>
        <v>108.6</v>
      </c>
      <c r="M14" s="43">
        <f>K14-G14</f>
        <v>213.39999999999998</v>
      </c>
      <c r="N14" s="43">
        <f>L14-H14</f>
        <v>106.69999999999999</v>
      </c>
      <c r="O14" s="57">
        <f>K14-I14</f>
        <v>204.1</v>
      </c>
      <c r="P14" s="55">
        <f>L14-J14</f>
        <v>102.05</v>
      </c>
    </row>
    <row r="15" spans="1:16" ht="15" customHeight="1">
      <c r="A15" s="1">
        <v>0.45</v>
      </c>
      <c r="B15" s="1">
        <v>0.45</v>
      </c>
      <c r="C15" s="22" t="s">
        <v>15</v>
      </c>
      <c r="D15" s="63" t="s">
        <v>16</v>
      </c>
      <c r="E15" s="63"/>
      <c r="F15" s="63"/>
      <c r="G15" s="56">
        <v>5.3</v>
      </c>
      <c r="H15" s="56">
        <f t="shared" si="1"/>
        <v>2.385</v>
      </c>
      <c r="I15" s="43">
        <v>4.8</v>
      </c>
      <c r="J15" s="43">
        <f t="shared" si="0"/>
        <v>2.16</v>
      </c>
      <c r="K15" s="43">
        <v>4.8</v>
      </c>
      <c r="L15" s="43">
        <f>K15*B15</f>
        <v>2.16</v>
      </c>
      <c r="M15" s="43">
        <f>K15-G15</f>
        <v>-0.5</v>
      </c>
      <c r="N15" s="43">
        <f>L15-H15</f>
        <v>-0.22499999999999964</v>
      </c>
      <c r="O15" s="57">
        <f>K15-I15</f>
        <v>0</v>
      </c>
      <c r="P15" s="55">
        <f>L15-J15</f>
        <v>0</v>
      </c>
    </row>
    <row r="16" spans="1:16" ht="15" customHeight="1">
      <c r="A16" s="1">
        <v>1</v>
      </c>
      <c r="B16" s="1"/>
      <c r="C16" s="22" t="s">
        <v>17</v>
      </c>
      <c r="D16" s="63" t="s">
        <v>18</v>
      </c>
      <c r="E16" s="63"/>
      <c r="F16" s="63"/>
      <c r="G16" s="56">
        <v>1702.2</v>
      </c>
      <c r="H16" s="56">
        <f t="shared" si="1"/>
        <v>0</v>
      </c>
      <c r="I16" s="43">
        <v>1432</v>
      </c>
      <c r="J16" s="43">
        <f t="shared" si="0"/>
        <v>0</v>
      </c>
      <c r="K16" s="43">
        <v>1283.7</v>
      </c>
      <c r="L16" s="43">
        <f>K16*B16</f>
        <v>0</v>
      </c>
      <c r="M16" s="43">
        <f>K16-G16</f>
        <v>-418.5</v>
      </c>
      <c r="N16" s="43">
        <f>L16-H16</f>
        <v>0</v>
      </c>
      <c r="O16" s="57">
        <f>K16-I16</f>
        <v>-148.29999999999995</v>
      </c>
      <c r="P16" s="55">
        <f>L16-J16</f>
        <v>0</v>
      </c>
    </row>
    <row r="17" spans="1:16" ht="15" customHeight="1">
      <c r="A17" s="1"/>
      <c r="B17" s="1">
        <v>0</v>
      </c>
      <c r="C17" s="22" t="s">
        <v>19</v>
      </c>
      <c r="D17" s="63" t="s">
        <v>20</v>
      </c>
      <c r="E17" s="63"/>
      <c r="F17" s="63"/>
      <c r="G17" s="56">
        <v>1579.5</v>
      </c>
      <c r="H17" s="56">
        <f t="shared" si="1"/>
        <v>0</v>
      </c>
      <c r="I17" s="43">
        <v>2298</v>
      </c>
      <c r="J17" s="43">
        <f t="shared" si="0"/>
        <v>0</v>
      </c>
      <c r="K17" s="43">
        <v>2293.1</v>
      </c>
      <c r="L17" s="43">
        <f>K17*B17</f>
        <v>0</v>
      </c>
      <c r="M17" s="43">
        <f>K17-G17</f>
        <v>713.5999999999999</v>
      </c>
      <c r="N17" s="43">
        <f>L17-H17</f>
        <v>0</v>
      </c>
      <c r="O17" s="57">
        <f>K17-I17</f>
        <v>-4.900000000000091</v>
      </c>
      <c r="P17" s="55">
        <f>L17-J17</f>
        <v>0</v>
      </c>
    </row>
    <row r="18" spans="1:16" ht="15" customHeight="1">
      <c r="A18" s="1"/>
      <c r="B18" s="1"/>
      <c r="C18" s="22" t="s">
        <v>21</v>
      </c>
      <c r="D18" s="63" t="s">
        <v>22</v>
      </c>
      <c r="E18" s="63"/>
      <c r="F18" s="63"/>
      <c r="G18" s="56"/>
      <c r="H18" s="56">
        <f t="shared" si="1"/>
        <v>0</v>
      </c>
      <c r="I18" s="43"/>
      <c r="J18" s="43">
        <f t="shared" si="0"/>
        <v>0</v>
      </c>
      <c r="K18" s="43"/>
      <c r="L18" s="43">
        <f>K18*B18</f>
        <v>0</v>
      </c>
      <c r="M18" s="43">
        <f>K18-G18</f>
        <v>0</v>
      </c>
      <c r="N18" s="43">
        <f>L18-H18</f>
        <v>0</v>
      </c>
      <c r="O18" s="57">
        <f>K18-I18</f>
        <v>0</v>
      </c>
      <c r="P18" s="55">
        <f>L18-J18</f>
        <v>0</v>
      </c>
    </row>
    <row r="19" spans="1:16" ht="15" customHeight="1">
      <c r="A19" s="5"/>
      <c r="B19" s="5"/>
      <c r="C19" s="34" t="s">
        <v>23</v>
      </c>
      <c r="D19" s="66" t="s">
        <v>24</v>
      </c>
      <c r="E19" s="66"/>
      <c r="F19" s="66"/>
      <c r="G19" s="58">
        <v>291.9</v>
      </c>
      <c r="H19" s="56">
        <f t="shared" si="1"/>
        <v>0</v>
      </c>
      <c r="I19" s="44">
        <v>831.2</v>
      </c>
      <c r="J19" s="43">
        <f t="shared" si="0"/>
        <v>0</v>
      </c>
      <c r="K19" s="44">
        <v>311.7</v>
      </c>
      <c r="L19" s="43">
        <f>K19*B19</f>
        <v>0</v>
      </c>
      <c r="M19" s="43">
        <f>K19-G19</f>
        <v>19.80000000000001</v>
      </c>
      <c r="N19" s="43">
        <f>L19-H19</f>
        <v>0</v>
      </c>
      <c r="O19" s="57">
        <f>K19-I19</f>
        <v>-519.5</v>
      </c>
      <c r="P19" s="55">
        <f>L19-J19</f>
        <v>0</v>
      </c>
    </row>
    <row r="20" spans="1:16" ht="15" customHeight="1">
      <c r="A20" s="5"/>
      <c r="B20" s="5"/>
      <c r="C20" s="34" t="s">
        <v>25</v>
      </c>
      <c r="D20" s="66" t="s">
        <v>26</v>
      </c>
      <c r="E20" s="66"/>
      <c r="F20" s="66"/>
      <c r="G20" s="58">
        <v>10925.4</v>
      </c>
      <c r="H20" s="56">
        <f t="shared" si="1"/>
        <v>0</v>
      </c>
      <c r="I20" s="44">
        <v>12349.3</v>
      </c>
      <c r="J20" s="43">
        <f t="shared" si="0"/>
        <v>0</v>
      </c>
      <c r="K20" s="44">
        <v>9724.5</v>
      </c>
      <c r="L20" s="43">
        <f>K20*B20</f>
        <v>0</v>
      </c>
      <c r="M20" s="43">
        <f>K20-G20</f>
        <v>-1200.8999999999996</v>
      </c>
      <c r="N20" s="43">
        <f>L20-H20</f>
        <v>0</v>
      </c>
      <c r="O20" s="57">
        <f>K20-I20</f>
        <v>-2624.7999999999993</v>
      </c>
      <c r="P20" s="55">
        <f>L20-J20</f>
        <v>0</v>
      </c>
    </row>
    <row r="21" spans="1:16" ht="15" customHeight="1">
      <c r="A21" s="5"/>
      <c r="B21" s="5"/>
      <c r="C21" s="34" t="s">
        <v>61</v>
      </c>
      <c r="D21" s="73" t="s">
        <v>59</v>
      </c>
      <c r="E21" s="73"/>
      <c r="F21" s="73"/>
      <c r="G21" s="58"/>
      <c r="H21" s="56">
        <f t="shared" si="1"/>
        <v>0</v>
      </c>
      <c r="I21" s="44"/>
      <c r="J21" s="43"/>
      <c r="K21" s="44"/>
      <c r="L21" s="43">
        <f>K21*B21</f>
        <v>0</v>
      </c>
      <c r="M21" s="43">
        <f>K21-G21</f>
        <v>0</v>
      </c>
      <c r="N21" s="43">
        <f>L21-H21</f>
        <v>0</v>
      </c>
      <c r="O21" s="57">
        <f>K21-I21</f>
        <v>0</v>
      </c>
      <c r="P21" s="55">
        <f>L21-J21</f>
        <v>0</v>
      </c>
    </row>
    <row r="22" spans="1:16" ht="15" customHeight="1">
      <c r="A22" s="1">
        <v>1</v>
      </c>
      <c r="B22" s="1"/>
      <c r="C22" s="22" t="s">
        <v>27</v>
      </c>
      <c r="D22" s="63" t="s">
        <v>28</v>
      </c>
      <c r="E22" s="63"/>
      <c r="F22" s="63"/>
      <c r="G22" s="56">
        <v>4698.4</v>
      </c>
      <c r="H22" s="56">
        <f t="shared" si="1"/>
        <v>0</v>
      </c>
      <c r="I22" s="43">
        <v>5385.2</v>
      </c>
      <c r="J22" s="43"/>
      <c r="K22" s="43">
        <v>3375.5</v>
      </c>
      <c r="L22" s="43">
        <f>K22*B22</f>
        <v>0</v>
      </c>
      <c r="M22" s="43">
        <f>K22-G22</f>
        <v>-1322.8999999999996</v>
      </c>
      <c r="N22" s="43">
        <f>L22-H22</f>
        <v>0</v>
      </c>
      <c r="O22" s="57">
        <f>K22-I22</f>
        <v>-2009.6999999999998</v>
      </c>
      <c r="P22" s="55">
        <f>L22-J22</f>
        <v>0</v>
      </c>
    </row>
    <row r="23" spans="1:16" ht="15" customHeight="1">
      <c r="A23" s="1"/>
      <c r="B23" s="1"/>
      <c r="C23" s="22" t="s">
        <v>29</v>
      </c>
      <c r="D23" s="63" t="s">
        <v>30</v>
      </c>
      <c r="E23" s="63"/>
      <c r="F23" s="63"/>
      <c r="G23" s="56">
        <v>9.7</v>
      </c>
      <c r="H23" s="56">
        <f t="shared" si="1"/>
        <v>0</v>
      </c>
      <c r="I23" s="43">
        <v>306.5</v>
      </c>
      <c r="J23" s="43"/>
      <c r="K23" s="43">
        <v>9.7</v>
      </c>
      <c r="L23" s="43">
        <f>K23*B23</f>
        <v>0</v>
      </c>
      <c r="M23" s="43">
        <f>K23-G23</f>
        <v>0</v>
      </c>
      <c r="N23" s="43">
        <f>L23-H23</f>
        <v>0</v>
      </c>
      <c r="O23" s="57">
        <f>K23-I23</f>
        <v>-296.8</v>
      </c>
      <c r="P23" s="55">
        <f>L23-J23</f>
        <v>0</v>
      </c>
    </row>
    <row r="24" spans="1:16" ht="15" customHeight="1">
      <c r="A24" s="1"/>
      <c r="B24" s="1"/>
      <c r="C24" s="22" t="s">
        <v>31</v>
      </c>
      <c r="D24" s="63" t="s">
        <v>32</v>
      </c>
      <c r="E24" s="63"/>
      <c r="F24" s="63"/>
      <c r="G24" s="56">
        <v>42.9</v>
      </c>
      <c r="H24" s="56">
        <f t="shared" si="1"/>
        <v>0</v>
      </c>
      <c r="I24" s="43">
        <v>38.4</v>
      </c>
      <c r="J24" s="43"/>
      <c r="K24" s="43">
        <v>36</v>
      </c>
      <c r="L24" s="43"/>
      <c r="M24" s="43">
        <f>K24-G24</f>
        <v>-6.899999999999999</v>
      </c>
      <c r="N24" s="43">
        <f>L24-H24</f>
        <v>0</v>
      </c>
      <c r="O24" s="57">
        <f>K24-I24</f>
        <v>-2.3999999999999986</v>
      </c>
      <c r="P24" s="57">
        <f>L24-J24</f>
        <v>0</v>
      </c>
    </row>
    <row r="25" spans="1:16" ht="15" customHeight="1">
      <c r="A25" s="1"/>
      <c r="B25" s="1"/>
      <c r="C25" s="22" t="s">
        <v>60</v>
      </c>
      <c r="D25" s="63" t="s">
        <v>58</v>
      </c>
      <c r="E25" s="63"/>
      <c r="F25" s="63"/>
      <c r="G25" s="56"/>
      <c r="H25" s="56">
        <f t="shared" si="1"/>
        <v>0</v>
      </c>
      <c r="I25" s="43"/>
      <c r="J25" s="43"/>
      <c r="K25" s="43"/>
      <c r="L25" s="43">
        <f>K25*B25</f>
        <v>0</v>
      </c>
      <c r="M25" s="43">
        <f>K25-G25</f>
        <v>0</v>
      </c>
      <c r="N25" s="43">
        <f>L25-H25</f>
        <v>0</v>
      </c>
      <c r="O25" s="57">
        <f>K25-I25</f>
        <v>0</v>
      </c>
      <c r="P25" s="55">
        <f>L25-J25</f>
        <v>0</v>
      </c>
    </row>
    <row r="26" spans="3:14" ht="15">
      <c r="C26" s="10"/>
      <c r="D26" s="1"/>
      <c r="E26" s="1"/>
      <c r="F26" s="1"/>
      <c r="G26" s="9"/>
      <c r="H26" s="9"/>
      <c r="I26" s="9"/>
      <c r="J26" s="9"/>
      <c r="K26" s="9"/>
      <c r="L26" s="9"/>
      <c r="M26" s="37"/>
      <c r="N26" s="9"/>
    </row>
    <row r="27" spans="3:13" ht="15">
      <c r="C27" s="72"/>
      <c r="D27" s="72"/>
      <c r="E27" s="72"/>
      <c r="F27" s="72"/>
      <c r="M27" s="1"/>
    </row>
    <row r="28" spans="1:14" ht="15.75">
      <c r="A28" s="11"/>
      <c r="B28" s="11"/>
      <c r="C28" s="12"/>
      <c r="D28" s="12"/>
      <c r="E28" s="12"/>
      <c r="F28" s="12"/>
      <c r="G28" s="11"/>
      <c r="H28" s="11"/>
      <c r="I28" s="11"/>
      <c r="J28" s="11"/>
      <c r="K28" s="11"/>
      <c r="L28" s="11"/>
      <c r="M28" s="12"/>
      <c r="N28" s="11"/>
    </row>
    <row r="29" spans="3:13" ht="15">
      <c r="C29" s="1"/>
      <c r="D29" s="1"/>
      <c r="E29" s="1"/>
      <c r="F29" s="1"/>
      <c r="M29" s="1"/>
    </row>
    <row r="30" spans="3:13" ht="15">
      <c r="C30" s="1"/>
      <c r="D30" s="1"/>
      <c r="E30" s="1"/>
      <c r="F30" s="1"/>
      <c r="M30" s="38"/>
    </row>
  </sheetData>
  <sheetProtection/>
  <mergeCells count="26">
    <mergeCell ref="O5:P5"/>
    <mergeCell ref="D25:F25"/>
    <mergeCell ref="G5:H5"/>
    <mergeCell ref="K5:L5"/>
    <mergeCell ref="M5:N5"/>
    <mergeCell ref="I5:J5"/>
    <mergeCell ref="D13:F13"/>
    <mergeCell ref="D24:F24"/>
    <mergeCell ref="D14:F14"/>
    <mergeCell ref="D15:F15"/>
    <mergeCell ref="D5:F6"/>
    <mergeCell ref="D7:F7"/>
    <mergeCell ref="D9:F9"/>
    <mergeCell ref="D10:F10"/>
    <mergeCell ref="D11:F11"/>
    <mergeCell ref="D12:F12"/>
    <mergeCell ref="C5:C6"/>
    <mergeCell ref="C27:F27"/>
    <mergeCell ref="D18:F18"/>
    <mergeCell ref="D19:F19"/>
    <mergeCell ref="D20:F20"/>
    <mergeCell ref="D21:F21"/>
    <mergeCell ref="D22:F22"/>
    <mergeCell ref="D23:F23"/>
    <mergeCell ref="D16:F16"/>
    <mergeCell ref="D17:F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2014-05-07T14:08:34Z</dcterms:modified>
  <cp:category/>
  <cp:version/>
  <cp:contentType/>
  <cp:contentStatus/>
</cp:coreProperties>
</file>