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<sst xmlns="http://schemas.openxmlformats.org/spreadsheetml/2006/main" count="179" uniqueCount="82">
  <si>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</si>
  <si>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</si>
  <si>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</si>
  <si>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</si>
  <si>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</si>
  <si>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</si>
  <si>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</si>
  <si>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</si>
  <si>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</si>
  <si>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</si>
  <si>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</si>
  <si>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</si>
  <si>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</si>
  <si>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</si>
  <si>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</si>
  <si>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</si>
  <si>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</si>
  <si>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</si>
  <si>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</si>
  <si>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</si>
  <si>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</si>
  <si>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</si>
  <si>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</si>
  <si>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</si>
  <si>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</si>
  <si>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</si>
  <si>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</si>
  <si>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</si>
  <si>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</si>
  <si>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</si>
  <si>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</si>
  <si>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</si>
  <si>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</si>
  <si>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</si>
  <si>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</si>
  <si>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</si>
  <si>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</si>
  <si>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</si>
  <si>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</si>
  <si>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</si>
  <si>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</si>
  <si>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</si>
  <si>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</si>
  <si>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</si>
  <si>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</si>
  <si>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</si>
  <si>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</si>
  <si>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</si>
  <si>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</si>
  <si>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</si>
  <si>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</si>
  <si>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</si>
  <si>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</si>
  <si>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</si>
  <si>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</si>
  <si>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</si>
  <si>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</si>
  <si>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</si>
  <si>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</si>
  <si>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</si>
  <si>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</si>
  <si>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</si>
  <si>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</si>
  <si>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</si>
  <si>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</si>
  <si>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</si>
  <si>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</si>
  <si>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</si>
  <si>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</si>
  <si>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</si>
  <si>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</si>
  <si>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</si>
  <si>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</si>
  <si>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</si>
  <si>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</si>
  <si>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</si>
  <si>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</si>
  <si>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</si>
  <si>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</si>
  <si>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</si>
  <si>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 сп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</si>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</sst>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0" fontId="46" fillId="33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3" borderId="15" xfId="0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165" fontId="51" fillId="0" borderId="11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165" fontId="4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33" sqref="A33:IV33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10.28125" style="0" customWidth="1"/>
    <col min="12" max="13" width="10.28125" style="1" customWidth="1"/>
    <col min="14" max="15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64" t="s">
        <v>2</v>
      </c>
      <c r="E3" s="67" t="s">
        <v>3</v>
      </c>
      <c r="F3" s="68"/>
      <c r="G3" s="69"/>
      <c r="H3" s="76">
        <v>42736</v>
      </c>
      <c r="I3" s="77"/>
      <c r="J3" s="76">
        <v>43070</v>
      </c>
      <c r="K3" s="77"/>
      <c r="L3" s="76">
        <v>43101</v>
      </c>
      <c r="M3" s="77"/>
      <c r="N3" s="82" t="s">
        <v>4</v>
      </c>
      <c r="O3" s="83"/>
      <c r="P3" s="82" t="s">
        <v>72</v>
      </c>
      <c r="Q3" s="83"/>
    </row>
    <row r="4" spans="3:17" s="4" customFormat="1" ht="25.5" customHeight="1">
      <c r="C4" s="5" t="s">
        <v>5</v>
      </c>
      <c r="D4" s="65"/>
      <c r="E4" s="70"/>
      <c r="F4" s="71"/>
      <c r="G4" s="72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66"/>
      <c r="E5" s="73"/>
      <c r="F5" s="74"/>
      <c r="G5" s="75"/>
      <c r="H5" s="6"/>
      <c r="I5" s="7"/>
      <c r="J5" s="6"/>
      <c r="K5" s="7"/>
      <c r="L5" s="6"/>
      <c r="M5" s="7"/>
      <c r="N5" s="9">
        <f>N6/H6</f>
        <v>0.11867809156587497</v>
      </c>
      <c r="O5" s="9">
        <f>O6/I6</f>
        <v>-0.31282595403373736</v>
      </c>
      <c r="P5" s="9">
        <f>P6/J6</f>
        <v>0.2296026483754237</v>
      </c>
      <c r="Q5" s="9">
        <f>Q6/K6</f>
        <v>-0.25396825396825395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84" t="s">
        <v>11</v>
      </c>
      <c r="F6" s="84"/>
      <c r="G6" s="84"/>
      <c r="H6" s="12">
        <f>H8+H11+H13+H14+H15+H16+H19+H20+H22+H23+H25+H26+H27+H29+H31+H18+H24</f>
        <v>69193.90000000001</v>
      </c>
      <c r="I6" s="12">
        <f>I8+I11+I13+I14+I15+I16+I19+I20+I22+I23+I25+I26+I27+I29+I31+I18+I24</f>
        <v>5560.600000000001</v>
      </c>
      <c r="J6" s="12">
        <f>J8+J11+J13+J14+J15+J16+J19+J20+J22+J23+J25+J26+J27+J29+J31+J18+J24</f>
        <v>62951.799999999996</v>
      </c>
      <c r="K6" s="12">
        <f>K8+K11+K13+K14+K15+K16+K19+K20+K22+K23+K25+K26+K27+K29+K31+K18+K24</f>
        <v>5121.9</v>
      </c>
      <c r="L6" s="12">
        <f aca="true" t="shared" si="0" ref="L6:Q6">L8+L11+L13+L14+L15+L16+L19+L20+L22+L23+L25+L26+L27+L29+L31+L18+L24+L28</f>
        <v>77405.70000000001</v>
      </c>
      <c r="M6" s="12">
        <f t="shared" si="0"/>
        <v>3821.1</v>
      </c>
      <c r="N6" s="12">
        <f t="shared" si="0"/>
        <v>8211.799999999997</v>
      </c>
      <c r="O6" s="12">
        <f t="shared" si="0"/>
        <v>-1739.5000000000005</v>
      </c>
      <c r="P6" s="12">
        <f t="shared" si="0"/>
        <v>14453.899999999998</v>
      </c>
      <c r="Q6" s="12">
        <f t="shared" si="0"/>
        <v>-1300.8</v>
      </c>
    </row>
    <row r="7" spans="4:17" s="1" customFormat="1" ht="15">
      <c r="D7" s="13"/>
      <c r="E7" s="13" t="s">
        <v>12</v>
      </c>
      <c r="F7" s="13"/>
      <c r="G7" s="13"/>
      <c r="H7" s="13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57" t="s">
        <v>14</v>
      </c>
      <c r="F8" s="57"/>
      <c r="G8" s="57"/>
      <c r="H8" s="14">
        <v>4759.4</v>
      </c>
      <c r="I8" s="16">
        <f aca="true" t="shared" si="1" ref="I8:I24">H8*C8</f>
        <v>0</v>
      </c>
      <c r="J8" s="14">
        <v>10204.4</v>
      </c>
      <c r="K8" s="14">
        <f>J8*A8</f>
        <v>0</v>
      </c>
      <c r="L8" s="14">
        <v>9170.4</v>
      </c>
      <c r="M8" s="14">
        <v>0</v>
      </c>
      <c r="N8" s="14">
        <f>L8-H8</f>
        <v>4411</v>
      </c>
      <c r="O8" s="14">
        <f>M8-I8</f>
        <v>0</v>
      </c>
      <c r="P8" s="17">
        <f>L8-J8</f>
        <v>-1034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78"/>
      <c r="F9" s="79"/>
      <c r="G9" s="80"/>
      <c r="H9" s="14">
        <v>10310.4</v>
      </c>
      <c r="I9" s="16"/>
      <c r="J9" s="14"/>
      <c r="K9" s="14"/>
      <c r="L9" s="14"/>
      <c r="M9" s="14">
        <f aca="true" t="shared" si="2" ref="M9:M31">L9*C9</f>
        <v>0</v>
      </c>
      <c r="N9" s="14">
        <f aca="true" t="shared" si="3" ref="N9:O31">L9-H9</f>
        <v>-10310.4</v>
      </c>
      <c r="O9" s="14">
        <f t="shared" si="3"/>
        <v>0</v>
      </c>
      <c r="P9" s="17">
        <f aca="true" t="shared" si="4" ref="P9:Q31">L9-J9</f>
        <v>0</v>
      </c>
      <c r="Q9" s="17">
        <f t="shared" si="4"/>
        <v>0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78"/>
      <c r="F10" s="79"/>
      <c r="G10" s="80"/>
      <c r="H10" s="14">
        <v>10310.4</v>
      </c>
      <c r="I10" s="16"/>
      <c r="J10" s="14"/>
      <c r="K10" s="14"/>
      <c r="L10" s="14"/>
      <c r="M10" s="14">
        <f t="shared" si="2"/>
        <v>0</v>
      </c>
      <c r="N10" s="14">
        <f t="shared" si="3"/>
        <v>-10310.4</v>
      </c>
      <c r="O10" s="14">
        <f t="shared" si="3"/>
        <v>0</v>
      </c>
      <c r="P10" s="17">
        <f t="shared" si="4"/>
        <v>0</v>
      </c>
      <c r="Q10" s="17">
        <f t="shared" si="4"/>
        <v>0</v>
      </c>
    </row>
    <row r="11" spans="4:17" s="1" customFormat="1" ht="18" customHeight="1">
      <c r="D11" s="13" t="s">
        <v>15</v>
      </c>
      <c r="E11" s="57" t="s">
        <v>16</v>
      </c>
      <c r="F11" s="57"/>
      <c r="G11" s="57"/>
      <c r="H11" s="14">
        <v>10310.4</v>
      </c>
      <c r="I11" s="16">
        <v>4491.1</v>
      </c>
      <c r="J11" s="14">
        <v>7896</v>
      </c>
      <c r="K11" s="14">
        <v>3461.1</v>
      </c>
      <c r="L11" s="14">
        <v>4837.9</v>
      </c>
      <c r="M11" s="14">
        <v>2125.5</v>
      </c>
      <c r="N11" s="14">
        <f t="shared" si="3"/>
        <v>-5472.5</v>
      </c>
      <c r="O11" s="14">
        <f t="shared" si="3"/>
        <v>-2365.6000000000004</v>
      </c>
      <c r="P11" s="17">
        <f t="shared" si="4"/>
        <v>-3058.1000000000004</v>
      </c>
      <c r="Q11" s="17">
        <f t="shared" si="4"/>
        <v>-1335.6</v>
      </c>
    </row>
    <row r="12" spans="4:17" s="1" customFormat="1" ht="18" customHeight="1">
      <c r="D12" s="13" t="s">
        <v>70</v>
      </c>
      <c r="E12" s="61" t="s">
        <v>71</v>
      </c>
      <c r="F12" s="62"/>
      <c r="G12" s="63"/>
      <c r="H12" s="14">
        <v>0</v>
      </c>
      <c r="I12" s="16">
        <v>0</v>
      </c>
      <c r="J12" s="14">
        <v>0</v>
      </c>
      <c r="K12" s="14"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57" t="s">
        <v>18</v>
      </c>
      <c r="F13" s="57"/>
      <c r="G13" s="57"/>
      <c r="H13" s="14">
        <v>983.4</v>
      </c>
      <c r="I13" s="16">
        <f t="shared" si="1"/>
        <v>0</v>
      </c>
      <c r="J13" s="14">
        <v>2700.8</v>
      </c>
      <c r="K13" s="14">
        <v>0</v>
      </c>
      <c r="L13" s="14">
        <v>3068.7</v>
      </c>
      <c r="M13" s="14">
        <f t="shared" si="2"/>
        <v>0</v>
      </c>
      <c r="N13" s="14">
        <f t="shared" si="3"/>
        <v>2085.2999999999997</v>
      </c>
      <c r="O13" s="14">
        <f t="shared" si="3"/>
        <v>0</v>
      </c>
      <c r="P13" s="17">
        <f t="shared" si="4"/>
        <v>367.89999999999964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57" t="s">
        <v>20</v>
      </c>
      <c r="F14" s="57"/>
      <c r="G14" s="57"/>
      <c r="H14" s="14">
        <v>818.8</v>
      </c>
      <c r="I14" s="16">
        <f t="shared" si="1"/>
        <v>818.8</v>
      </c>
      <c r="J14" s="14">
        <v>1568.9</v>
      </c>
      <c r="K14" s="14">
        <f>J14*C14</f>
        <v>1568.9</v>
      </c>
      <c r="L14" s="14">
        <v>1494.9</v>
      </c>
      <c r="M14" s="14">
        <f t="shared" si="2"/>
        <v>1494.9</v>
      </c>
      <c r="N14" s="14">
        <f t="shared" si="3"/>
        <v>676.1000000000001</v>
      </c>
      <c r="O14" s="14">
        <f t="shared" si="3"/>
        <v>676.1000000000001</v>
      </c>
      <c r="P14" s="17">
        <f t="shared" si="4"/>
        <v>-74</v>
      </c>
      <c r="Q14" s="17">
        <f t="shared" si="4"/>
        <v>-74</v>
      </c>
    </row>
    <row r="15" spans="3:17" s="1" customFormat="1" ht="29.25" customHeight="1">
      <c r="C15" s="1">
        <v>1</v>
      </c>
      <c r="D15" s="13" t="s">
        <v>21</v>
      </c>
      <c r="E15" s="57" t="s">
        <v>22</v>
      </c>
      <c r="F15" s="57"/>
      <c r="G15" s="57"/>
      <c r="H15" s="14">
        <v>209.3</v>
      </c>
      <c r="I15" s="16">
        <f t="shared" si="1"/>
        <v>209.3</v>
      </c>
      <c r="J15" s="14">
        <v>78.3</v>
      </c>
      <c r="K15" s="14">
        <v>70.5</v>
      </c>
      <c r="L15" s="14">
        <v>187.4</v>
      </c>
      <c r="M15" s="14">
        <v>168.7</v>
      </c>
      <c r="N15" s="14">
        <f t="shared" si="3"/>
        <v>-21.900000000000006</v>
      </c>
      <c r="O15" s="14">
        <f t="shared" si="3"/>
        <v>-40.60000000000002</v>
      </c>
      <c r="P15" s="17">
        <f t="shared" si="4"/>
        <v>109.10000000000001</v>
      </c>
      <c r="Q15" s="17">
        <f t="shared" si="4"/>
        <v>98.19999999999999</v>
      </c>
    </row>
    <row r="16" spans="4:18" s="1" customFormat="1" ht="18" customHeight="1">
      <c r="D16" s="13" t="s">
        <v>73</v>
      </c>
      <c r="E16" s="57" t="s">
        <v>24</v>
      </c>
      <c r="F16" s="57"/>
      <c r="G16" s="57"/>
      <c r="H16" s="14">
        <v>46.6</v>
      </c>
      <c r="I16" s="16">
        <v>24.6</v>
      </c>
      <c r="J16" s="14">
        <v>40.3</v>
      </c>
      <c r="K16" s="14">
        <v>21.4</v>
      </c>
      <c r="L16" s="14">
        <v>40.3</v>
      </c>
      <c r="M16" s="14">
        <v>21.4</v>
      </c>
      <c r="N16" s="14">
        <f t="shared" si="3"/>
        <v>-6.300000000000004</v>
      </c>
      <c r="O16" s="14">
        <f t="shared" si="3"/>
        <v>-3.200000000000003</v>
      </c>
      <c r="P16" s="17">
        <f t="shared" si="4"/>
        <v>0</v>
      </c>
      <c r="Q16" s="17">
        <f t="shared" si="4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57" t="s">
        <v>26</v>
      </c>
      <c r="F17" s="57"/>
      <c r="G17" s="57"/>
      <c r="H17" s="14">
        <v>0</v>
      </c>
      <c r="I17" s="16">
        <f t="shared" si="1"/>
        <v>0</v>
      </c>
      <c r="J17" s="14">
        <v>0</v>
      </c>
      <c r="K17" s="14">
        <f aca="true" t="shared" si="5" ref="K17:K31">J17*C17</f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74</v>
      </c>
      <c r="E18" s="61" t="s">
        <v>27</v>
      </c>
      <c r="F18" s="62"/>
      <c r="G18" s="63"/>
      <c r="H18" s="14">
        <v>16.8</v>
      </c>
      <c r="I18" s="16">
        <f t="shared" si="1"/>
        <v>16.8</v>
      </c>
      <c r="J18" s="14">
        <v>0</v>
      </c>
      <c r="K18" s="14">
        <f t="shared" si="5"/>
        <v>0</v>
      </c>
      <c r="L18" s="14">
        <v>10.6</v>
      </c>
      <c r="M18" s="14">
        <f t="shared" si="2"/>
        <v>10.6</v>
      </c>
      <c r="N18" s="14">
        <f t="shared" si="3"/>
        <v>-6.200000000000001</v>
      </c>
      <c r="O18" s="14">
        <f t="shared" si="3"/>
        <v>-6.200000000000001</v>
      </c>
      <c r="P18" s="17">
        <f t="shared" si="4"/>
        <v>10.6</v>
      </c>
      <c r="Q18" s="17">
        <f t="shared" si="4"/>
        <v>10.6</v>
      </c>
    </row>
    <row r="19" spans="2:17" s="1" customFormat="1" ht="17.25" customHeight="1">
      <c r="B19" s="1">
        <v>1</v>
      </c>
      <c r="D19" s="13" t="s">
        <v>28</v>
      </c>
      <c r="E19" s="57" t="s">
        <v>29</v>
      </c>
      <c r="F19" s="57"/>
      <c r="G19" s="57"/>
      <c r="H19" s="14">
        <v>3012.8</v>
      </c>
      <c r="I19" s="16">
        <f t="shared" si="1"/>
        <v>0</v>
      </c>
      <c r="J19" s="14">
        <v>1554.8</v>
      </c>
      <c r="K19" s="14">
        <f t="shared" si="5"/>
        <v>0</v>
      </c>
      <c r="L19" s="14">
        <v>3852</v>
      </c>
      <c r="M19" s="14">
        <f t="shared" si="2"/>
        <v>0</v>
      </c>
      <c r="N19" s="14">
        <f t="shared" si="3"/>
        <v>839.1999999999998</v>
      </c>
      <c r="O19" s="14">
        <f t="shared" si="3"/>
        <v>0</v>
      </c>
      <c r="P19" s="17">
        <f t="shared" si="4"/>
        <v>2297.2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57" t="s">
        <v>31</v>
      </c>
      <c r="F20" s="57"/>
      <c r="G20" s="57"/>
      <c r="H20" s="14">
        <v>5355.1</v>
      </c>
      <c r="I20" s="16">
        <f t="shared" si="1"/>
        <v>0</v>
      </c>
      <c r="J20" s="14">
        <v>14342.9</v>
      </c>
      <c r="K20" s="14">
        <f t="shared" si="5"/>
        <v>0</v>
      </c>
      <c r="L20" s="14">
        <v>9621.6</v>
      </c>
      <c r="M20" s="14">
        <f t="shared" si="2"/>
        <v>0</v>
      </c>
      <c r="N20" s="14">
        <f t="shared" si="3"/>
        <v>4266.5</v>
      </c>
      <c r="O20" s="14">
        <f t="shared" si="3"/>
        <v>0</v>
      </c>
      <c r="P20" s="17">
        <f t="shared" si="4"/>
        <v>-4721.299999999999</v>
      </c>
      <c r="Q20" s="17">
        <f t="shared" si="4"/>
        <v>0</v>
      </c>
    </row>
    <row r="21" spans="4:17" s="1" customFormat="1" ht="15" customHeight="1">
      <c r="D21" s="13" t="s">
        <v>32</v>
      </c>
      <c r="E21" s="57" t="s">
        <v>33</v>
      </c>
      <c r="F21" s="57"/>
      <c r="G21" s="57"/>
      <c r="H21" s="14"/>
      <c r="I21" s="16"/>
      <c r="J21" s="14"/>
      <c r="K21" s="14"/>
      <c r="L21" s="14"/>
      <c r="M21" s="14"/>
      <c r="N21" s="14"/>
      <c r="O21" s="14"/>
      <c r="P21" s="17"/>
      <c r="Q21" s="17"/>
    </row>
    <row r="22" spans="4:17" s="19" customFormat="1" ht="15">
      <c r="D22" s="20" t="s">
        <v>34</v>
      </c>
      <c r="E22" s="59" t="s">
        <v>35</v>
      </c>
      <c r="F22" s="59"/>
      <c r="G22" s="59"/>
      <c r="H22" s="14">
        <v>161.6</v>
      </c>
      <c r="I22" s="16">
        <f t="shared" si="1"/>
        <v>0</v>
      </c>
      <c r="J22" s="14">
        <v>177.9</v>
      </c>
      <c r="K22" s="14">
        <f t="shared" si="5"/>
        <v>0</v>
      </c>
      <c r="L22" s="14">
        <v>171.2</v>
      </c>
      <c r="M22" s="14">
        <f t="shared" si="2"/>
        <v>0</v>
      </c>
      <c r="N22" s="14">
        <f t="shared" si="3"/>
        <v>9.599999999999994</v>
      </c>
      <c r="O22" s="14">
        <f t="shared" si="3"/>
        <v>0</v>
      </c>
      <c r="P22" s="17">
        <f t="shared" si="4"/>
        <v>-6.700000000000017</v>
      </c>
      <c r="Q22" s="17">
        <f t="shared" si="4"/>
        <v>0</v>
      </c>
    </row>
    <row r="23" spans="4:17" s="19" customFormat="1" ht="16.5" customHeight="1">
      <c r="D23" s="20" t="s">
        <v>36</v>
      </c>
      <c r="E23" s="59" t="s">
        <v>37</v>
      </c>
      <c r="F23" s="59"/>
      <c r="G23" s="59"/>
      <c r="H23" s="14">
        <v>27943.3</v>
      </c>
      <c r="I23" s="16">
        <f t="shared" si="1"/>
        <v>0</v>
      </c>
      <c r="J23" s="14">
        <v>17598</v>
      </c>
      <c r="K23" s="14">
        <f t="shared" si="5"/>
        <v>0</v>
      </c>
      <c r="L23" s="14">
        <v>31073.6</v>
      </c>
      <c r="M23" s="14">
        <f t="shared" si="2"/>
        <v>0</v>
      </c>
      <c r="N23" s="14">
        <f t="shared" si="3"/>
        <v>3130.2999999999993</v>
      </c>
      <c r="O23" s="14">
        <f t="shared" si="3"/>
        <v>0</v>
      </c>
      <c r="P23" s="17">
        <f t="shared" si="4"/>
        <v>13475.599999999999</v>
      </c>
      <c r="Q23" s="17">
        <f t="shared" si="4"/>
        <v>0</v>
      </c>
    </row>
    <row r="24" spans="4:17" s="19" customFormat="1" ht="16.5" customHeight="1">
      <c r="D24" s="20" t="s">
        <v>38</v>
      </c>
      <c r="E24" s="60" t="s">
        <v>39</v>
      </c>
      <c r="F24" s="60"/>
      <c r="G24" s="60"/>
      <c r="H24" s="14"/>
      <c r="I24" s="16">
        <f t="shared" si="1"/>
        <v>0</v>
      </c>
      <c r="J24" s="14"/>
      <c r="K24" s="14">
        <f t="shared" si="5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57" t="s">
        <v>41</v>
      </c>
      <c r="F25" s="57"/>
      <c r="G25" s="57"/>
      <c r="H25" s="14">
        <v>5697.3</v>
      </c>
      <c r="I25" s="16"/>
      <c r="J25" s="14">
        <v>2384.6</v>
      </c>
      <c r="K25" s="14">
        <f t="shared" si="5"/>
        <v>0</v>
      </c>
      <c r="L25" s="14">
        <v>2191.5</v>
      </c>
      <c r="M25" s="14">
        <f t="shared" si="2"/>
        <v>0</v>
      </c>
      <c r="N25" s="14">
        <f t="shared" si="3"/>
        <v>-3505.8</v>
      </c>
      <c r="O25" s="14">
        <f t="shared" si="3"/>
        <v>0</v>
      </c>
      <c r="P25" s="17">
        <f t="shared" si="4"/>
        <v>-193.0999999999999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57" t="s">
        <v>43</v>
      </c>
      <c r="F26" s="57"/>
      <c r="G26" s="57"/>
      <c r="H26" s="14">
        <v>9873.7</v>
      </c>
      <c r="I26" s="16">
        <f>H25*C26</f>
        <v>0</v>
      </c>
      <c r="J26" s="14">
        <v>3969.1</v>
      </c>
      <c r="K26" s="14">
        <f t="shared" si="5"/>
        <v>0</v>
      </c>
      <c r="L26" s="14">
        <v>11250.4</v>
      </c>
      <c r="M26" s="14">
        <f t="shared" si="2"/>
        <v>0</v>
      </c>
      <c r="N26" s="14">
        <f t="shared" si="3"/>
        <v>1376.699999999999</v>
      </c>
      <c r="O26" s="14">
        <f t="shared" si="3"/>
        <v>0</v>
      </c>
      <c r="P26" s="17">
        <f t="shared" si="4"/>
        <v>7281.299999999999</v>
      </c>
      <c r="Q26" s="17">
        <f t="shared" si="4"/>
        <v>0</v>
      </c>
    </row>
    <row r="27" spans="4:17" s="1" customFormat="1" ht="27" customHeight="1">
      <c r="D27" s="13" t="s">
        <v>44</v>
      </c>
      <c r="E27" s="57" t="s">
        <v>45</v>
      </c>
      <c r="F27" s="57"/>
      <c r="G27" s="57"/>
      <c r="H27" s="14">
        <v>5.3</v>
      </c>
      <c r="I27" s="16">
        <f>H27*C27</f>
        <v>0</v>
      </c>
      <c r="J27" s="14">
        <v>435.7</v>
      </c>
      <c r="K27" s="14">
        <f t="shared" si="5"/>
        <v>0</v>
      </c>
      <c r="L27" s="14">
        <v>435.1</v>
      </c>
      <c r="M27" s="14">
        <f t="shared" si="2"/>
        <v>0</v>
      </c>
      <c r="N27" s="14">
        <f t="shared" si="3"/>
        <v>429.8</v>
      </c>
      <c r="O27" s="14">
        <f t="shared" si="3"/>
        <v>0</v>
      </c>
      <c r="P27" s="17">
        <f t="shared" si="4"/>
        <v>-0.5999999999999659</v>
      </c>
      <c r="Q27" s="17">
        <f t="shared" si="4"/>
        <v>0</v>
      </c>
    </row>
    <row r="28" spans="4:17" s="1" customFormat="1" ht="15.75" customHeight="1">
      <c r="D28" s="13" t="s">
        <v>75</v>
      </c>
      <c r="E28" s="57" t="s">
        <v>76</v>
      </c>
      <c r="F28" s="57"/>
      <c r="G28" s="57"/>
      <c r="H28" s="14"/>
      <c r="I28" s="16"/>
      <c r="J28" s="14"/>
      <c r="K28" s="14"/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57" t="s">
        <v>47</v>
      </c>
      <c r="F29" s="57"/>
      <c r="G29" s="57"/>
      <c r="H29" s="14">
        <v>0.1</v>
      </c>
      <c r="I29" s="16">
        <f>H29*C29</f>
        <v>0</v>
      </c>
      <c r="J29" s="14">
        <v>0.1</v>
      </c>
      <c r="K29" s="14">
        <f t="shared" si="5"/>
        <v>0</v>
      </c>
      <c r="L29" s="14">
        <v>0.1</v>
      </c>
      <c r="M29" s="14">
        <f t="shared" si="2"/>
        <v>0</v>
      </c>
      <c r="N29" s="14">
        <f t="shared" si="3"/>
        <v>0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 hidden="1">
      <c r="D30" s="13" t="s">
        <v>48</v>
      </c>
      <c r="E30" s="57" t="s">
        <v>49</v>
      </c>
      <c r="F30" s="57"/>
      <c r="G30" s="57"/>
      <c r="H30" s="14"/>
      <c r="I30" s="16">
        <f>H30*C30</f>
        <v>0</v>
      </c>
      <c r="J30" s="14"/>
      <c r="K30" s="14">
        <f t="shared" si="5"/>
        <v>0</v>
      </c>
      <c r="L30" s="14">
        <v>0</v>
      </c>
      <c r="M30" s="14">
        <f t="shared" si="2"/>
        <v>0</v>
      </c>
      <c r="N30" s="14">
        <f t="shared" si="3"/>
        <v>0</v>
      </c>
      <c r="O30" s="14">
        <f t="shared" si="3"/>
        <v>0</v>
      </c>
      <c r="P30" s="17">
        <f t="shared" si="4"/>
        <v>0</v>
      </c>
      <c r="Q30" s="17">
        <f t="shared" si="4"/>
        <v>0</v>
      </c>
    </row>
    <row r="31" spans="3:17" ht="15" hidden="1">
      <c r="C31" s="21">
        <v>0.5</v>
      </c>
      <c r="D31" s="49" t="s">
        <v>77</v>
      </c>
      <c r="E31" s="58" t="s">
        <v>50</v>
      </c>
      <c r="F31" s="58"/>
      <c r="G31" s="58"/>
      <c r="H31" s="13"/>
      <c r="I31" s="13"/>
      <c r="J31" s="14"/>
      <c r="K31" s="14">
        <f t="shared" si="5"/>
        <v>0</v>
      </c>
      <c r="L31" s="14">
        <v>0</v>
      </c>
      <c r="M31" s="14">
        <f t="shared" si="2"/>
        <v>0</v>
      </c>
      <c r="N31" s="14">
        <f t="shared" si="3"/>
        <v>0</v>
      </c>
      <c r="O31" s="14">
        <f t="shared" si="3"/>
        <v>0</v>
      </c>
      <c r="P31" s="17">
        <f t="shared" si="4"/>
        <v>0</v>
      </c>
      <c r="Q31" s="17">
        <f t="shared" si="4"/>
        <v>0</v>
      </c>
    </row>
    <row r="32" spans="4:10" ht="15">
      <c r="D32" s="81"/>
      <c r="E32" s="81"/>
      <c r="F32" s="81"/>
      <c r="G32" s="81"/>
      <c r="H32" s="52"/>
      <c r="I32" s="52"/>
      <c r="J32" s="93"/>
    </row>
    <row r="33" spans="4:13" s="22" customFormat="1" ht="15.75">
      <c r="D33" s="23"/>
      <c r="E33" s="23"/>
      <c r="F33" s="23"/>
      <c r="G33" s="23"/>
      <c r="H33" s="23"/>
      <c r="I33" s="23"/>
      <c r="J33" s="23"/>
      <c r="L33" s="23"/>
      <c r="M33" s="23"/>
    </row>
    <row r="35" spans="2:18" s="1" customFormat="1" ht="9.75" customHeight="1">
      <c r="B35"/>
      <c r="C35"/>
      <c r="D35" s="24" t="s">
        <v>78</v>
      </c>
      <c r="J35"/>
      <c r="K35"/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0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1" hidden="1" customWidth="1"/>
    <col min="9" max="9" width="10.28125" style="1" hidden="1" customWidth="1"/>
    <col min="10" max="10" width="9.7109375" style="87" hidden="1" customWidth="1"/>
    <col min="11" max="11" width="9.7109375" style="87" customWidth="1"/>
    <col min="12" max="13" width="9.57421875" style="0" customWidth="1"/>
    <col min="14" max="14" width="10.00390625" style="0" bestFit="1" customWidth="1"/>
    <col min="15" max="15" width="10.00390625" style="0" customWidth="1"/>
    <col min="16" max="16" width="9.421875" style="87" hidden="1" customWidth="1"/>
    <col min="17" max="17" width="9.421875" style="87" customWidth="1"/>
    <col min="18" max="19" width="9.140625" style="0" customWidth="1"/>
    <col min="21" max="21" width="10.421875" style="0" customWidth="1"/>
    <col min="22" max="22" width="9.140625" style="87" hidden="1" customWidth="1"/>
    <col min="23" max="23" width="9.140625" style="87" customWidth="1"/>
    <col min="24" max="25" width="9.140625" style="0" customWidth="1"/>
    <col min="28" max="28" width="0" style="87" hidden="1" customWidth="1"/>
    <col min="29" max="29" width="9.140625" style="87" customWidth="1"/>
    <col min="30" max="31" width="9.140625" style="0" customWidth="1"/>
    <col min="34" max="34" width="0" style="87" hidden="1" customWidth="1"/>
    <col min="35" max="35" width="9.140625" style="87" customWidth="1"/>
    <col min="36" max="37" width="9.140625" style="0" customWidth="1"/>
    <col min="38" max="39" width="9.57421875" style="0" customWidth="1"/>
    <col min="40" max="40" width="9.8515625" style="87" hidden="1" customWidth="1"/>
    <col min="41" max="41" width="9.8515625" style="87" customWidth="1"/>
    <col min="42" max="43" width="9.140625" style="0" customWidth="1"/>
    <col min="46" max="46" width="0" style="87" hidden="1" customWidth="1"/>
    <col min="47" max="47" width="9.140625" style="87" customWidth="1"/>
    <col min="48" max="49" width="9.140625" style="0" customWidth="1"/>
    <col min="50" max="51" width="11.57421875" style="0" customWidth="1"/>
    <col min="52" max="52" width="0" style="87" hidden="1" customWidth="1"/>
    <col min="53" max="53" width="9.140625" style="87" customWidth="1"/>
    <col min="54" max="55" width="9.140625" style="0" customWidth="1"/>
    <col min="58" max="58" width="0" style="87" hidden="1" customWidth="1"/>
    <col min="59" max="59" width="9.140625" style="87" customWidth="1"/>
    <col min="60" max="61" width="9.140625" style="0" customWidth="1"/>
    <col min="64" max="64" width="0" style="87" hidden="1" customWidth="1"/>
    <col min="65" max="65" width="9.140625" style="87" customWidth="1"/>
    <col min="66" max="67" width="9.140625" style="0" customWidth="1"/>
    <col min="70" max="70" width="0" style="87" hidden="1" customWidth="1"/>
    <col min="71" max="71" width="9.140625" style="87" customWidth="1"/>
    <col min="72" max="73" width="9.140625" style="0" customWidth="1"/>
    <col min="76" max="76" width="0" style="87" hidden="1" customWidth="1"/>
    <col min="77" max="77" width="9.140625" style="87" customWidth="1"/>
    <col min="78" max="79" width="9.140625" style="0" customWidth="1"/>
  </cols>
  <sheetData>
    <row r="1" spans="4:9" ht="18.75">
      <c r="D1" s="2" t="s">
        <v>0</v>
      </c>
      <c r="E1" s="2" t="s">
        <v>0</v>
      </c>
      <c r="F1" s="2"/>
      <c r="G1" s="2"/>
      <c r="H1" s="2"/>
      <c r="I1" s="2"/>
    </row>
    <row r="2" ht="15" customHeight="1">
      <c r="C2" s="3"/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81" s="25" customFormat="1" ht="23.25" customHeight="1">
      <c r="C6" s="64" t="s">
        <v>2</v>
      </c>
      <c r="D6" s="26" t="s">
        <v>3</v>
      </c>
      <c r="E6" s="67" t="s">
        <v>3</v>
      </c>
      <c r="F6" s="67" t="s">
        <v>79</v>
      </c>
      <c r="G6" s="68"/>
      <c r="H6" s="68"/>
      <c r="I6" s="69"/>
      <c r="J6" s="88" t="s">
        <v>53</v>
      </c>
      <c r="K6" s="85"/>
      <c r="L6" s="85"/>
      <c r="M6" s="85"/>
      <c r="N6" s="86"/>
      <c r="O6" s="51"/>
      <c r="P6" s="88" t="s">
        <v>54</v>
      </c>
      <c r="Q6" s="85"/>
      <c r="R6" s="85"/>
      <c r="S6" s="85"/>
      <c r="T6" s="86"/>
      <c r="U6" s="51"/>
      <c r="V6" s="88" t="s">
        <v>80</v>
      </c>
      <c r="W6" s="85"/>
      <c r="X6" s="85"/>
      <c r="Y6" s="85"/>
      <c r="Z6" s="86"/>
      <c r="AA6" s="51"/>
      <c r="AB6" s="88" t="s">
        <v>55</v>
      </c>
      <c r="AC6" s="85"/>
      <c r="AD6" s="85"/>
      <c r="AE6" s="85"/>
      <c r="AF6" s="86"/>
      <c r="AG6" s="51"/>
      <c r="AH6" s="88" t="s">
        <v>56</v>
      </c>
      <c r="AI6" s="85"/>
      <c r="AJ6" s="85"/>
      <c r="AK6" s="85"/>
      <c r="AL6" s="86"/>
      <c r="AM6" s="51"/>
      <c r="AN6" s="88" t="s">
        <v>57</v>
      </c>
      <c r="AO6" s="85"/>
      <c r="AP6" s="85"/>
      <c r="AQ6" s="85"/>
      <c r="AR6" s="86"/>
      <c r="AS6" s="51"/>
      <c r="AT6" s="88" t="s">
        <v>58</v>
      </c>
      <c r="AU6" s="85"/>
      <c r="AV6" s="85"/>
      <c r="AW6" s="85"/>
      <c r="AX6" s="86"/>
      <c r="AY6" s="51"/>
      <c r="AZ6" s="88" t="s">
        <v>59</v>
      </c>
      <c r="BA6" s="85"/>
      <c r="BB6" s="85"/>
      <c r="BC6" s="85"/>
      <c r="BD6" s="86"/>
      <c r="BE6" s="51"/>
      <c r="BF6" s="88" t="s">
        <v>60</v>
      </c>
      <c r="BG6" s="85"/>
      <c r="BH6" s="85"/>
      <c r="BI6" s="85"/>
      <c r="BJ6" s="86"/>
      <c r="BK6" s="51"/>
      <c r="BL6" s="88" t="s">
        <v>61</v>
      </c>
      <c r="BM6" s="85"/>
      <c r="BN6" s="85"/>
      <c r="BO6" s="85"/>
      <c r="BP6" s="86"/>
      <c r="BQ6" s="51"/>
      <c r="BR6" s="88" t="s">
        <v>62</v>
      </c>
      <c r="BS6" s="85"/>
      <c r="BT6" s="85"/>
      <c r="BU6" s="85"/>
      <c r="BV6" s="86"/>
      <c r="BW6" s="51"/>
      <c r="BX6" s="88" t="s">
        <v>63</v>
      </c>
      <c r="BY6" s="85"/>
      <c r="BZ6" s="85"/>
      <c r="CA6" s="85"/>
      <c r="CB6" s="86"/>
      <c r="CC6" s="50"/>
    </row>
    <row r="7" spans="3:81" s="1" customFormat="1" ht="36.75" customHeight="1">
      <c r="C7" s="66"/>
      <c r="D7" s="27"/>
      <c r="E7" s="73"/>
      <c r="F7" s="28">
        <v>42736</v>
      </c>
      <c r="G7" s="28">
        <v>43070</v>
      </c>
      <c r="H7" s="28">
        <v>43101</v>
      </c>
      <c r="I7" s="29" t="s">
        <v>64</v>
      </c>
      <c r="J7" s="28">
        <v>42370</v>
      </c>
      <c r="K7" s="28">
        <v>42736</v>
      </c>
      <c r="L7" s="28">
        <v>43070</v>
      </c>
      <c r="M7" s="28">
        <v>43101</v>
      </c>
      <c r="N7" s="29" t="s">
        <v>64</v>
      </c>
      <c r="O7" s="29" t="s">
        <v>72</v>
      </c>
      <c r="P7" s="28">
        <v>42370</v>
      </c>
      <c r="Q7" s="28">
        <v>42736</v>
      </c>
      <c r="R7" s="28">
        <v>43070</v>
      </c>
      <c r="S7" s="28">
        <v>43101</v>
      </c>
      <c r="T7" s="29" t="s">
        <v>64</v>
      </c>
      <c r="U7" s="29" t="s">
        <v>72</v>
      </c>
      <c r="V7" s="28">
        <v>42370</v>
      </c>
      <c r="W7" s="28">
        <v>42736</v>
      </c>
      <c r="X7" s="28">
        <v>43070</v>
      </c>
      <c r="Y7" s="28">
        <v>43101</v>
      </c>
      <c r="Z7" s="29" t="s">
        <v>64</v>
      </c>
      <c r="AA7" s="29" t="s">
        <v>72</v>
      </c>
      <c r="AB7" s="28">
        <v>42370</v>
      </c>
      <c r="AC7" s="28">
        <v>42736</v>
      </c>
      <c r="AD7" s="28">
        <v>43070</v>
      </c>
      <c r="AE7" s="28">
        <v>43101</v>
      </c>
      <c r="AF7" s="29" t="s">
        <v>64</v>
      </c>
      <c r="AG7" s="29" t="s">
        <v>72</v>
      </c>
      <c r="AH7" s="28">
        <v>42370</v>
      </c>
      <c r="AI7" s="28">
        <v>42736</v>
      </c>
      <c r="AJ7" s="28">
        <v>43070</v>
      </c>
      <c r="AK7" s="28">
        <v>43101</v>
      </c>
      <c r="AL7" s="29" t="s">
        <v>64</v>
      </c>
      <c r="AM7" s="29" t="s">
        <v>72</v>
      </c>
      <c r="AN7" s="28">
        <v>42370</v>
      </c>
      <c r="AO7" s="28">
        <v>42736</v>
      </c>
      <c r="AP7" s="28">
        <v>43070</v>
      </c>
      <c r="AQ7" s="28">
        <v>43101</v>
      </c>
      <c r="AR7" s="29" t="s">
        <v>64</v>
      </c>
      <c r="AS7" s="29" t="s">
        <v>72</v>
      </c>
      <c r="AT7" s="28">
        <v>42370</v>
      </c>
      <c r="AU7" s="28">
        <v>42736</v>
      </c>
      <c r="AV7" s="28">
        <v>43070</v>
      </c>
      <c r="AW7" s="28">
        <v>43101</v>
      </c>
      <c r="AX7" s="29" t="s">
        <v>64</v>
      </c>
      <c r="AY7" s="29" t="s">
        <v>72</v>
      </c>
      <c r="AZ7" s="28">
        <v>42370</v>
      </c>
      <c r="BA7" s="28">
        <v>42736</v>
      </c>
      <c r="BB7" s="28">
        <v>43070</v>
      </c>
      <c r="BC7" s="28">
        <v>43101</v>
      </c>
      <c r="BD7" s="29" t="s">
        <v>64</v>
      </c>
      <c r="BE7" s="29" t="s">
        <v>72</v>
      </c>
      <c r="BF7" s="28">
        <v>42370</v>
      </c>
      <c r="BG7" s="28">
        <v>42736</v>
      </c>
      <c r="BH7" s="28">
        <v>43070</v>
      </c>
      <c r="BI7" s="28">
        <v>43101</v>
      </c>
      <c r="BJ7" s="29" t="s">
        <v>64</v>
      </c>
      <c r="BK7" s="29" t="s">
        <v>72</v>
      </c>
      <c r="BL7" s="28">
        <v>42370</v>
      </c>
      <c r="BM7" s="28">
        <v>42736</v>
      </c>
      <c r="BN7" s="28">
        <v>43070</v>
      </c>
      <c r="BO7" s="28">
        <v>43101</v>
      </c>
      <c r="BP7" s="29" t="s">
        <v>64</v>
      </c>
      <c r="BQ7" s="29" t="s">
        <v>72</v>
      </c>
      <c r="BR7" s="28">
        <v>42370</v>
      </c>
      <c r="BS7" s="28">
        <v>42736</v>
      </c>
      <c r="BT7" s="28">
        <v>43070</v>
      </c>
      <c r="BU7" s="28">
        <v>43101</v>
      </c>
      <c r="BV7" s="29" t="s">
        <v>64</v>
      </c>
      <c r="BW7" s="29" t="s">
        <v>72</v>
      </c>
      <c r="BX7" s="28">
        <v>42370</v>
      </c>
      <c r="BY7" s="28">
        <v>42736</v>
      </c>
      <c r="BZ7" s="28">
        <v>43070</v>
      </c>
      <c r="CA7" s="28">
        <v>43101</v>
      </c>
      <c r="CB7" s="29" t="s">
        <v>64</v>
      </c>
      <c r="CC7" s="29" t="s">
        <v>72</v>
      </c>
    </row>
    <row r="8" spans="3:81" s="30" customFormat="1" ht="18.75">
      <c r="C8" s="31"/>
      <c r="D8" s="32"/>
      <c r="E8" s="32"/>
      <c r="F8" s="32"/>
      <c r="G8" s="32"/>
      <c r="H8" s="32"/>
      <c r="I8" s="32"/>
      <c r="J8" s="33"/>
      <c r="K8" s="33"/>
      <c r="L8" s="33"/>
      <c r="M8" s="33"/>
      <c r="N8" s="34">
        <f>N9/K9%</f>
        <v>50.13623175116744</v>
      </c>
      <c r="O8" s="34"/>
      <c r="P8" s="33"/>
      <c r="Q8" s="33"/>
      <c r="R8" s="33"/>
      <c r="S8" s="33"/>
      <c r="T8" s="34">
        <f>T9/Q9%</f>
        <v>10.171505320797596</v>
      </c>
      <c r="U8" s="34"/>
      <c r="V8" s="33"/>
      <c r="W8" s="33"/>
      <c r="X8" s="33"/>
      <c r="Y8" s="33"/>
      <c r="Z8" s="34">
        <f>Z9/W9%</f>
        <v>-33.44313905365537</v>
      </c>
      <c r="AA8" s="34"/>
      <c r="AB8" s="33"/>
      <c r="AC8" s="33"/>
      <c r="AD8" s="33"/>
      <c r="AE8" s="33"/>
      <c r="AF8" s="34">
        <f>AF9/AC9%</f>
        <v>13.953488372092998</v>
      </c>
      <c r="AG8" s="34"/>
      <c r="AH8" s="33"/>
      <c r="AI8" s="33"/>
      <c r="AJ8" s="33"/>
      <c r="AK8" s="33"/>
      <c r="AL8" s="34">
        <f>AL9/AI9%</f>
        <v>-28.35084033613444</v>
      </c>
      <c r="AM8" s="34"/>
      <c r="AN8" s="33"/>
      <c r="AO8" s="33"/>
      <c r="AP8" s="33"/>
      <c r="AQ8" s="33"/>
      <c r="AR8" s="34">
        <f>AR9/AO9%</f>
        <v>-4.340443595457922</v>
      </c>
      <c r="AS8" s="34"/>
      <c r="AT8" s="33"/>
      <c r="AU8" s="33"/>
      <c r="AV8" s="33"/>
      <c r="AW8" s="33"/>
      <c r="AX8" s="34">
        <f>AX9/AU9%</f>
        <v>-6.822612085769981</v>
      </c>
      <c r="AY8" s="34"/>
      <c r="AZ8" s="33"/>
      <c r="BA8" s="33"/>
      <c r="BB8" s="33"/>
      <c r="BC8" s="33"/>
      <c r="BD8" s="34">
        <f>BD9/BA9%</f>
        <v>23.513881791858278</v>
      </c>
      <c r="BE8" s="34"/>
      <c r="BF8" s="33"/>
      <c r="BG8" s="33"/>
      <c r="BH8" s="33"/>
      <c r="BI8" s="33"/>
      <c r="BJ8" s="34">
        <f>BJ9/BG9%</f>
        <v>21.11608931628603</v>
      </c>
      <c r="BK8" s="34"/>
      <c r="BL8" s="33"/>
      <c r="BM8" s="33"/>
      <c r="BN8" s="33"/>
      <c r="BO8" s="33"/>
      <c r="BP8" s="34">
        <f>BP9/BM9%</f>
        <v>21.742618741976894</v>
      </c>
      <c r="BQ8" s="34"/>
      <c r="BR8" s="33"/>
      <c r="BS8" s="33"/>
      <c r="BT8" s="33"/>
      <c r="BU8" s="33"/>
      <c r="BV8" s="34">
        <f>BV9/BS9%</f>
        <v>-19.948591240585014</v>
      </c>
      <c r="BW8" s="34"/>
      <c r="BX8" s="33"/>
      <c r="BY8" s="33"/>
      <c r="BZ8" s="33"/>
      <c r="CA8" s="33"/>
      <c r="CB8" s="34">
        <f>CB9/BY9%</f>
        <v>-44.00769544993346</v>
      </c>
      <c r="CC8" s="34"/>
    </row>
    <row r="9" spans="1:81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53" t="s">
        <v>11</v>
      </c>
      <c r="F9" s="36">
        <f>F10+F11+F13+F14+F15+F16+F17+F18+F19+F20+F22+F23+F24+F25+F26+F27+F28+F29+F30</f>
        <v>69218.50000000001</v>
      </c>
      <c r="G9" s="36">
        <f>G10+G11+G13+G14+G15+G16+G17+G18+G19+G20+G22+G23+G24+G25+G26+G27+G28+G29+G30</f>
        <v>62960.9</v>
      </c>
      <c r="H9" s="36">
        <f>H10+H11+H13+H14+H15+H16+H17+H18+H19+H20+H22+H23+H24+H25+H26+H27+H28+H29+H30</f>
        <v>77426.96000000002</v>
      </c>
      <c r="I9" s="36">
        <f>I10+I11+I13+I14+I15+I16+I17+I18+I19+I20+I22+I23+I24+I25+I26+I27+I28+I29+I30</f>
        <v>8208.459999999995</v>
      </c>
      <c r="J9" s="36">
        <f>SUM(J10:J28)</f>
        <v>26096.899999999998</v>
      </c>
      <c r="K9" s="36">
        <f>SUM(K10:K28)</f>
        <v>30536.2</v>
      </c>
      <c r="L9" s="36">
        <f>SUM(L10:L28)+L29+L30</f>
        <v>42192.5</v>
      </c>
      <c r="M9" s="36">
        <f>SUM(M10:M28)+M29+M30</f>
        <v>45845.899999999994</v>
      </c>
      <c r="N9" s="37">
        <f>M9-K9</f>
        <v>15309.699999999993</v>
      </c>
      <c r="O9" s="37">
        <f>M9-L9</f>
        <v>3653.399999999994</v>
      </c>
      <c r="P9" s="36">
        <f>SUM(P10:P28)</f>
        <v>1230.5</v>
      </c>
      <c r="Q9" s="36">
        <f>SUM(Q10:Q28)</f>
        <v>1935.8</v>
      </c>
      <c r="R9" s="36">
        <f>SUM(R10:R28)+R29</f>
        <v>1119.6000000000001</v>
      </c>
      <c r="S9" s="36">
        <f>SUM(S10:S28)+S29</f>
        <v>2132.7</v>
      </c>
      <c r="T9" s="37">
        <f>S9-Q9</f>
        <v>196.89999999999986</v>
      </c>
      <c r="U9" s="37">
        <f>S9-R9</f>
        <v>1013.0999999999997</v>
      </c>
      <c r="V9" s="36">
        <f>SUM(V10:V28)</f>
        <v>4293.400000000001</v>
      </c>
      <c r="W9" s="36">
        <f>SUM(W10:W28)+W29</f>
        <v>9592.699999999999</v>
      </c>
      <c r="X9" s="36">
        <f>SUM(X10:X28)+X29</f>
        <v>3705.1999999999994</v>
      </c>
      <c r="Y9" s="36">
        <f>SUM(Y10:Y28)+Y29</f>
        <v>6384.6</v>
      </c>
      <c r="Z9" s="37">
        <f>Y9-W9</f>
        <v>-3208.0999999999985</v>
      </c>
      <c r="AA9" s="37">
        <f>Y9-X9</f>
        <v>2679.400000000001</v>
      </c>
      <c r="AB9" s="36">
        <f>SUM(AB10:AB28)</f>
        <v>871.1</v>
      </c>
      <c r="AC9" s="36">
        <f>SUM(AC10:AC28)</f>
        <v>1130.9</v>
      </c>
      <c r="AD9" s="36">
        <f>SUM(AD10:AD28)+AD29</f>
        <v>598.5</v>
      </c>
      <c r="AE9" s="36">
        <f>SUM(AE10:AE28)+AE29</f>
        <v>1288.6999999999998</v>
      </c>
      <c r="AF9" s="37">
        <f>AE9-AC9</f>
        <v>157.79999999999973</v>
      </c>
      <c r="AG9" s="37">
        <f>AE9-AD9</f>
        <v>690.1999999999998</v>
      </c>
      <c r="AH9" s="36">
        <f>SUM(AH10:AH28)</f>
        <v>954.5</v>
      </c>
      <c r="AI9" s="36">
        <f>SUM(AI10:AI28)+AI29</f>
        <v>1903.9999999999998</v>
      </c>
      <c r="AJ9" s="36">
        <f>SUM(AJ10:AJ28)+AJ29</f>
        <v>719.6</v>
      </c>
      <c r="AK9" s="36">
        <f>SUM(AK10:AK28)+AK29</f>
        <v>1364.2</v>
      </c>
      <c r="AL9" s="37">
        <f>AK9-AI9</f>
        <v>-539.7999999999997</v>
      </c>
      <c r="AM9" s="37">
        <f>AK9-AJ9</f>
        <v>644.6</v>
      </c>
      <c r="AN9" s="36">
        <f>SUM(AN10:AN28)</f>
        <v>2364.1</v>
      </c>
      <c r="AO9" s="36">
        <f>SUM(AO10:AO28)</f>
        <v>4711.5</v>
      </c>
      <c r="AP9" s="36">
        <f>SUM(AP10:AP28)+AP29</f>
        <v>2951.0999999999995</v>
      </c>
      <c r="AQ9" s="36">
        <f>SUM(AQ10:AQ28)+AQ29</f>
        <v>4507</v>
      </c>
      <c r="AR9" s="37">
        <f>AQ9-AO9</f>
        <v>-204.5</v>
      </c>
      <c r="AS9" s="37">
        <f>AQ9-AP9</f>
        <v>1555.9000000000005</v>
      </c>
      <c r="AT9" s="36">
        <f>SUM(AT10:AT28)</f>
        <v>1504.4000000000003</v>
      </c>
      <c r="AU9" s="36">
        <f>SUM(AU10:AU28)</f>
        <v>2257.2</v>
      </c>
      <c r="AV9" s="36">
        <f>SUM(AV10:AV28)</f>
        <v>1431.4</v>
      </c>
      <c r="AW9" s="36">
        <f>SUM(AW10:AW28)</f>
        <v>2103.2</v>
      </c>
      <c r="AX9" s="37">
        <f>AW9-AU9</f>
        <v>-154</v>
      </c>
      <c r="AY9" s="37">
        <f>AW9-AV9</f>
        <v>671.7999999999997</v>
      </c>
      <c r="AZ9" s="36">
        <f>SUM(AZ10:AZ28)</f>
        <v>914</v>
      </c>
      <c r="BA9" s="36">
        <f>SUM(BA10:BA28)</f>
        <v>1174.2</v>
      </c>
      <c r="BB9" s="36">
        <f>SUM(BB10:BB28)+BB29</f>
        <v>929.3</v>
      </c>
      <c r="BC9" s="36">
        <f>SUM(BC10:BC28)+BC29</f>
        <v>1450.3</v>
      </c>
      <c r="BD9" s="37">
        <f>BC9-BA9</f>
        <v>276.0999999999999</v>
      </c>
      <c r="BE9" s="37">
        <f>BC9-BB9</f>
        <v>521</v>
      </c>
      <c r="BF9" s="36">
        <f>SUM(BF10:BF28)</f>
        <v>1788.6000000000001</v>
      </c>
      <c r="BG9" s="36">
        <f>SUM(BG10:BG28)</f>
        <v>2745.2999999999997</v>
      </c>
      <c r="BH9" s="36">
        <f>SUM(BH10:BH28)+BH29</f>
        <v>3183.1</v>
      </c>
      <c r="BI9" s="36">
        <f>SUM(BI10:BI28)+BI29</f>
        <v>3325</v>
      </c>
      <c r="BJ9" s="37">
        <f>BI9-BG9</f>
        <v>579.7000000000003</v>
      </c>
      <c r="BK9" s="37">
        <f>BI9-BH9</f>
        <v>141.9000000000001</v>
      </c>
      <c r="BL9" s="36">
        <f>SUM(BL10:BL28)</f>
        <v>1345.3</v>
      </c>
      <c r="BM9" s="36">
        <f>SUM(BM10:BM28)</f>
        <v>623.2</v>
      </c>
      <c r="BN9" s="36">
        <f>SUM(BN10:BN28)+BN29</f>
        <v>471.9</v>
      </c>
      <c r="BO9" s="36">
        <f>SUM(BO10:BO28)+BO29</f>
        <v>758.7</v>
      </c>
      <c r="BP9" s="37">
        <f>BO9-BM9</f>
        <v>135.5</v>
      </c>
      <c r="BQ9" s="37">
        <f>BO9-BN9</f>
        <v>286.80000000000007</v>
      </c>
      <c r="BR9" s="36">
        <f>SUM(BR10:BR28)</f>
        <v>2482</v>
      </c>
      <c r="BS9" s="36">
        <f>SUM(BS10:BS28)</f>
        <v>5018.599999999999</v>
      </c>
      <c r="BT9" s="36">
        <f>SUM(BT10:BT28)+BT29</f>
        <v>2685.3</v>
      </c>
      <c r="BU9" s="36">
        <f>SUM(BU10:BU28)+BU29</f>
        <v>4017.46</v>
      </c>
      <c r="BV9" s="37">
        <f>BU9-BS9</f>
        <v>-1001.1399999999994</v>
      </c>
      <c r="BW9" s="37">
        <f>BU9-BT9</f>
        <v>1332.1599999999999</v>
      </c>
      <c r="BX9" s="36">
        <f>SUM(BX10:BX28)+BX29</f>
        <v>3685.2999999999997</v>
      </c>
      <c r="BY9" s="36">
        <f>SUM(BY10:BY28)+BY29</f>
        <v>7588.9</v>
      </c>
      <c r="BZ9" s="36">
        <f>SUM(BZ10:BZ28)+BZ29</f>
        <v>2973.4</v>
      </c>
      <c r="CA9" s="36">
        <f>SUM(CA10:CA28)+CA29</f>
        <v>4249.2</v>
      </c>
      <c r="CB9" s="37">
        <f>CA9-BY9</f>
        <v>-3339.7</v>
      </c>
      <c r="CC9" s="37">
        <f>CA9-BZ9</f>
        <v>1275.7999999999997</v>
      </c>
    </row>
    <row r="10" spans="3:81" s="1" customFormat="1" ht="27" customHeight="1">
      <c r="C10" s="13" t="s">
        <v>13</v>
      </c>
      <c r="D10" s="38" t="s">
        <v>14</v>
      </c>
      <c r="E10" s="54" t="s">
        <v>14</v>
      </c>
      <c r="F10" s="89">
        <f>K10+Q10+W10+AC10+AI10+AO10+AU10+BA10+BG10+BM10+BS10+BY10</f>
        <v>4759.5</v>
      </c>
      <c r="G10" s="89">
        <f>L10+R10+X10+AD10+AJ10+AP10+AV10+BB10+BH10+BN10+BT10+BZ10</f>
        <v>10204.400000000001</v>
      </c>
      <c r="H10" s="89">
        <f>M10+S10+Y10+AE10+AK10+AQ10+AW10+BC10+BI10+BO10+BU10+CA10</f>
        <v>9170.300000000001</v>
      </c>
      <c r="I10" s="89">
        <f>N10+T10+Z10+AF10+AL10+AR10+AX10+BD10+BJ10+BP10+BV10+CB10</f>
        <v>4410.800000000001</v>
      </c>
      <c r="J10" s="39">
        <v>1010.2</v>
      </c>
      <c r="K10" s="39">
        <v>1694.8</v>
      </c>
      <c r="L10" s="39">
        <v>9685.5</v>
      </c>
      <c r="M10" s="39">
        <v>8759.9</v>
      </c>
      <c r="N10" s="37">
        <f aca="true" t="shared" si="0" ref="N10:N29">M10-K10</f>
        <v>7065.099999999999</v>
      </c>
      <c r="O10" s="37">
        <f aca="true" t="shared" si="1" ref="O10:O29">M10-L10</f>
        <v>-925.6000000000004</v>
      </c>
      <c r="P10" s="39"/>
      <c r="Q10" s="39"/>
      <c r="R10" s="39">
        <v>0</v>
      </c>
      <c r="S10" s="39"/>
      <c r="T10" s="37">
        <f aca="true" t="shared" si="2" ref="T10:T29">S10-Q10</f>
        <v>0</v>
      </c>
      <c r="U10" s="37">
        <f aca="true" t="shared" si="3" ref="U10:U29">S10-R10</f>
        <v>0</v>
      </c>
      <c r="V10" s="39"/>
      <c r="W10" s="39">
        <v>1.4</v>
      </c>
      <c r="X10" s="39">
        <v>16.6</v>
      </c>
      <c r="Y10" s="39">
        <v>1.7</v>
      </c>
      <c r="Z10" s="37">
        <f aca="true" t="shared" si="4" ref="Z10:Z29">Y10-W10</f>
        <v>0.30000000000000004</v>
      </c>
      <c r="AA10" s="37">
        <f aca="true" t="shared" si="5" ref="AA10:AA29">Y10-X10</f>
        <v>-14.900000000000002</v>
      </c>
      <c r="AB10" s="39"/>
      <c r="AC10" s="39"/>
      <c r="AD10" s="39"/>
      <c r="AE10" s="39"/>
      <c r="AF10" s="37">
        <f aca="true" t="shared" si="6" ref="AF10:AF29">AE10-AC10</f>
        <v>0</v>
      </c>
      <c r="AG10" s="37">
        <f aca="true" t="shared" si="7" ref="AG10:AG29">AE10-AD10</f>
        <v>0</v>
      </c>
      <c r="AH10" s="39"/>
      <c r="AI10" s="39">
        <v>746.4</v>
      </c>
      <c r="AJ10" s="39"/>
      <c r="AK10" s="39"/>
      <c r="AL10" s="37">
        <f aca="true" t="shared" si="8" ref="AL10:AL29">AK10-AI10</f>
        <v>-746.4</v>
      </c>
      <c r="AM10" s="37">
        <f aca="true" t="shared" si="9" ref="AM10:AM29">AK10-AJ10</f>
        <v>0</v>
      </c>
      <c r="AN10" s="39">
        <v>2.5</v>
      </c>
      <c r="AO10" s="39">
        <v>163.6</v>
      </c>
      <c r="AP10" s="39">
        <v>169.2</v>
      </c>
      <c r="AQ10" s="39">
        <v>169.2</v>
      </c>
      <c r="AR10" s="37">
        <f aca="true" t="shared" si="10" ref="AR10:AR29">AQ10-AO10</f>
        <v>5.599999999999994</v>
      </c>
      <c r="AS10" s="37">
        <f aca="true" t="shared" si="11" ref="AS10:AS29">AQ10-AP10</f>
        <v>0</v>
      </c>
      <c r="AT10" s="39">
        <v>17</v>
      </c>
      <c r="AU10" s="39">
        <v>581.6</v>
      </c>
      <c r="AV10" s="39">
        <v>302.5</v>
      </c>
      <c r="AW10" s="39">
        <v>234.2</v>
      </c>
      <c r="AX10" s="37">
        <f aca="true" t="shared" si="12" ref="AX10:AX29">AW10-AU10</f>
        <v>-347.40000000000003</v>
      </c>
      <c r="AY10" s="37">
        <f aca="true" t="shared" si="13" ref="AY10:AY29">AW10-AV10</f>
        <v>-68.30000000000001</v>
      </c>
      <c r="AZ10" s="39"/>
      <c r="BA10" s="39">
        <v>0</v>
      </c>
      <c r="BB10" s="39"/>
      <c r="BC10" s="39"/>
      <c r="BD10" s="37">
        <f aca="true" t="shared" si="14" ref="BD10:BD29">BC10-BA10</f>
        <v>0</v>
      </c>
      <c r="BE10" s="37">
        <f aca="true" t="shared" si="15" ref="BE10:BE29">BC10-BB10</f>
        <v>0</v>
      </c>
      <c r="BF10" s="39"/>
      <c r="BG10" s="39"/>
      <c r="BH10" s="39"/>
      <c r="BI10" s="39"/>
      <c r="BJ10" s="37">
        <f aca="true" t="shared" si="16" ref="BJ10:BJ29">BI10-BG10</f>
        <v>0</v>
      </c>
      <c r="BK10" s="37">
        <f aca="true" t="shared" si="17" ref="BK10:BK29">BI10-BH10</f>
        <v>0</v>
      </c>
      <c r="BL10" s="39">
        <v>0.5</v>
      </c>
      <c r="BM10" s="39"/>
      <c r="BN10" s="39"/>
      <c r="BO10" s="39"/>
      <c r="BP10" s="37">
        <f aca="true" t="shared" si="18" ref="BP10:BP29">BO10-BM10</f>
        <v>0</v>
      </c>
      <c r="BQ10" s="37">
        <f aca="true" t="shared" si="19" ref="BQ10:BQ29">BO10-BN10</f>
        <v>0</v>
      </c>
      <c r="BR10" s="39"/>
      <c r="BS10" s="39">
        <v>0.5</v>
      </c>
      <c r="BT10" s="39">
        <v>30.6</v>
      </c>
      <c r="BU10" s="39">
        <v>5.3</v>
      </c>
      <c r="BV10" s="37">
        <f aca="true" t="shared" si="20" ref="BV10:BV29">BU10-BS10</f>
        <v>4.8</v>
      </c>
      <c r="BW10" s="37">
        <f aca="true" t="shared" si="21" ref="BW10:BW29">BU10-BT10</f>
        <v>-25.3</v>
      </c>
      <c r="BX10" s="39">
        <v>1032</v>
      </c>
      <c r="BY10" s="39">
        <v>1571.2</v>
      </c>
      <c r="BZ10" s="39">
        <v>0</v>
      </c>
      <c r="CA10" s="39"/>
      <c r="CB10" s="37">
        <f aca="true" t="shared" si="22" ref="CB10:CB29">CA10-BY10</f>
        <v>-1571.2</v>
      </c>
      <c r="CC10" s="37">
        <f aca="true" t="shared" si="23" ref="CC10:CC29">CA10-BZ10</f>
        <v>0</v>
      </c>
    </row>
    <row r="11" spans="1:81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54" t="s">
        <v>16</v>
      </c>
      <c r="F11" s="89">
        <f>K11+Q11+W11+AC11+AI11+AO11+AU11+BA11+BG11+BM11+BS11+BY11</f>
        <v>10310.5</v>
      </c>
      <c r="G11" s="89">
        <f>L11+R11+X11+AD11+AJ11+AP11+AV11+BB11+BH11+BN11+BT11+BZ11</f>
        <v>7896.000000000001</v>
      </c>
      <c r="H11" s="89">
        <f aca="true" t="shared" si="24" ref="H11:I29">M11+S11+Y11+AE11+AK11+AQ11+AW11+BC11+BI11+BO11+BU11+CA11</f>
        <v>4838</v>
      </c>
      <c r="I11" s="89">
        <f>N11+T11+Z11+AF11+AL11+AR11+AX11+BD11+BJ11+BP11+BV11+CB11</f>
        <v>-5472.500000000001</v>
      </c>
      <c r="J11" s="39">
        <v>3048.2</v>
      </c>
      <c r="K11" s="39">
        <v>3848.9</v>
      </c>
      <c r="L11" s="39">
        <v>3476.1</v>
      </c>
      <c r="M11" s="39">
        <v>2296.7</v>
      </c>
      <c r="N11" s="37">
        <f t="shared" si="0"/>
        <v>-1552.2000000000003</v>
      </c>
      <c r="O11" s="37">
        <f t="shared" si="1"/>
        <v>-1179.4</v>
      </c>
      <c r="P11" s="39">
        <v>63.1</v>
      </c>
      <c r="Q11" s="39">
        <v>135.6</v>
      </c>
      <c r="R11" s="39">
        <v>181.9</v>
      </c>
      <c r="S11" s="39">
        <v>144.1</v>
      </c>
      <c r="T11" s="37">
        <f t="shared" si="2"/>
        <v>8.5</v>
      </c>
      <c r="U11" s="37">
        <f t="shared" si="3"/>
        <v>-37.80000000000001</v>
      </c>
      <c r="V11" s="39">
        <v>81.1</v>
      </c>
      <c r="W11" s="39">
        <v>144.3</v>
      </c>
      <c r="X11" s="39">
        <v>1111.3</v>
      </c>
      <c r="Y11" s="39">
        <v>1044.6</v>
      </c>
      <c r="Z11" s="37">
        <f t="shared" si="4"/>
        <v>900.3</v>
      </c>
      <c r="AA11" s="37">
        <f t="shared" si="5"/>
        <v>-66.70000000000005</v>
      </c>
      <c r="AB11" s="39">
        <v>131.2</v>
      </c>
      <c r="AC11" s="39">
        <v>212.2</v>
      </c>
      <c r="AD11" s="39">
        <v>132.7</v>
      </c>
      <c r="AE11" s="39">
        <v>114.4</v>
      </c>
      <c r="AF11" s="37">
        <f t="shared" si="6"/>
        <v>-97.79999999999998</v>
      </c>
      <c r="AG11" s="37">
        <f t="shared" si="7"/>
        <v>-18.299999999999983</v>
      </c>
      <c r="AH11" s="39">
        <v>136.5</v>
      </c>
      <c r="AI11" s="39">
        <v>142.4</v>
      </c>
      <c r="AJ11" s="39">
        <v>91.5</v>
      </c>
      <c r="AK11" s="39">
        <v>89.3</v>
      </c>
      <c r="AL11" s="37">
        <f t="shared" si="8"/>
        <v>-53.10000000000001</v>
      </c>
      <c r="AM11" s="37">
        <f t="shared" si="9"/>
        <v>-2.200000000000003</v>
      </c>
      <c r="AN11" s="39">
        <v>29.8</v>
      </c>
      <c r="AO11" s="39">
        <v>944</v>
      </c>
      <c r="AP11" s="39">
        <v>24.4</v>
      </c>
      <c r="AQ11" s="39">
        <v>18.4</v>
      </c>
      <c r="AR11" s="37">
        <f t="shared" si="10"/>
        <v>-925.6</v>
      </c>
      <c r="AS11" s="37">
        <f t="shared" si="11"/>
        <v>-6</v>
      </c>
      <c r="AT11" s="39">
        <v>201.5</v>
      </c>
      <c r="AU11" s="39">
        <v>173.5</v>
      </c>
      <c r="AV11" s="39">
        <v>307.6</v>
      </c>
      <c r="AW11" s="39">
        <v>302.5</v>
      </c>
      <c r="AX11" s="37">
        <f t="shared" si="12"/>
        <v>129</v>
      </c>
      <c r="AY11" s="37">
        <f t="shared" si="13"/>
        <v>-5.100000000000023</v>
      </c>
      <c r="AZ11" s="39">
        <v>119.4</v>
      </c>
      <c r="BA11" s="39">
        <v>109.1</v>
      </c>
      <c r="BB11" s="39">
        <v>124</v>
      </c>
      <c r="BC11" s="39">
        <v>95.2</v>
      </c>
      <c r="BD11" s="37">
        <f t="shared" si="14"/>
        <v>-13.899999999999991</v>
      </c>
      <c r="BE11" s="37">
        <f t="shared" si="15"/>
        <v>-28.799999999999997</v>
      </c>
      <c r="BF11" s="39">
        <v>64</v>
      </c>
      <c r="BG11" s="39">
        <v>122.8</v>
      </c>
      <c r="BH11" s="39">
        <v>991.1</v>
      </c>
      <c r="BI11" s="39">
        <v>214.8</v>
      </c>
      <c r="BJ11" s="37">
        <f t="shared" si="16"/>
        <v>92.00000000000001</v>
      </c>
      <c r="BK11" s="37">
        <f t="shared" si="17"/>
        <v>-776.3</v>
      </c>
      <c r="BL11" s="39">
        <v>914.7</v>
      </c>
      <c r="BM11" s="39">
        <v>29.8</v>
      </c>
      <c r="BN11" s="39">
        <v>43.6</v>
      </c>
      <c r="BO11" s="39">
        <v>41.6</v>
      </c>
      <c r="BP11" s="37">
        <f t="shared" si="18"/>
        <v>11.8</v>
      </c>
      <c r="BQ11" s="37">
        <f t="shared" si="19"/>
        <v>-2</v>
      </c>
      <c r="BR11" s="39">
        <v>145.2</v>
      </c>
      <c r="BS11" s="39">
        <v>2004.1</v>
      </c>
      <c r="BT11" s="39">
        <v>612.2</v>
      </c>
      <c r="BU11" s="39">
        <v>273.2</v>
      </c>
      <c r="BV11" s="37">
        <f t="shared" si="20"/>
        <v>-1730.8999999999999</v>
      </c>
      <c r="BW11" s="37">
        <f t="shared" si="21"/>
        <v>-339.00000000000006</v>
      </c>
      <c r="BX11" s="39">
        <v>228.9</v>
      </c>
      <c r="BY11" s="39">
        <v>2443.8</v>
      </c>
      <c r="BZ11" s="39">
        <v>799.6</v>
      </c>
      <c r="CA11" s="39">
        <v>203.2</v>
      </c>
      <c r="CB11" s="37">
        <f t="shared" si="22"/>
        <v>-2240.6000000000004</v>
      </c>
      <c r="CC11" s="37">
        <f t="shared" si="23"/>
        <v>-596.4000000000001</v>
      </c>
    </row>
    <row r="12" spans="3:81" s="1" customFormat="1" ht="18" customHeight="1">
      <c r="C12" s="13"/>
      <c r="D12" s="38"/>
      <c r="E12" s="54" t="s">
        <v>71</v>
      </c>
      <c r="F12" s="89"/>
      <c r="G12" s="89">
        <f aca="true" t="shared" si="25" ref="G12:G20">L12+R12+X12+AD12+AJ12+AP12+AV12+BB12+BH12+BN12+BT12+BZ12</f>
        <v>0</v>
      </c>
      <c r="H12" s="89">
        <f t="shared" si="24"/>
        <v>0</v>
      </c>
      <c r="I12" s="89"/>
      <c r="J12" s="39"/>
      <c r="K12" s="39"/>
      <c r="L12" s="39"/>
      <c r="M12" s="39"/>
      <c r="N12" s="37">
        <f t="shared" si="0"/>
        <v>0</v>
      </c>
      <c r="O12" s="37">
        <f t="shared" si="1"/>
        <v>0</v>
      </c>
      <c r="P12" s="39"/>
      <c r="Q12" s="39"/>
      <c r="R12" s="39"/>
      <c r="S12" s="39"/>
      <c r="T12" s="37">
        <f t="shared" si="2"/>
        <v>0</v>
      </c>
      <c r="U12" s="37">
        <f t="shared" si="3"/>
        <v>0</v>
      </c>
      <c r="V12" s="39"/>
      <c r="W12" s="39"/>
      <c r="X12" s="39"/>
      <c r="Y12" s="39"/>
      <c r="Z12" s="37">
        <f t="shared" si="4"/>
        <v>0</v>
      </c>
      <c r="AA12" s="37">
        <f t="shared" si="5"/>
        <v>0</v>
      </c>
      <c r="AB12" s="39"/>
      <c r="AC12" s="39"/>
      <c r="AD12" s="39"/>
      <c r="AE12" s="39"/>
      <c r="AF12" s="37">
        <f t="shared" si="6"/>
        <v>0</v>
      </c>
      <c r="AG12" s="37">
        <f t="shared" si="7"/>
        <v>0</v>
      </c>
      <c r="AH12" s="39"/>
      <c r="AI12" s="39"/>
      <c r="AJ12" s="39"/>
      <c r="AK12" s="39"/>
      <c r="AL12" s="37">
        <f t="shared" si="8"/>
        <v>0</v>
      </c>
      <c r="AM12" s="37">
        <f t="shared" si="9"/>
        <v>0</v>
      </c>
      <c r="AN12" s="39"/>
      <c r="AO12" s="39"/>
      <c r="AP12" s="39"/>
      <c r="AQ12" s="39"/>
      <c r="AR12" s="37">
        <f t="shared" si="10"/>
        <v>0</v>
      </c>
      <c r="AS12" s="37">
        <f t="shared" si="11"/>
        <v>0</v>
      </c>
      <c r="AT12" s="39"/>
      <c r="AU12" s="39"/>
      <c r="AV12" s="39"/>
      <c r="AW12" s="39"/>
      <c r="AX12" s="37">
        <f t="shared" si="12"/>
        <v>0</v>
      </c>
      <c r="AY12" s="37">
        <f t="shared" si="13"/>
        <v>0</v>
      </c>
      <c r="AZ12" s="39"/>
      <c r="BA12" s="39"/>
      <c r="BB12" s="39"/>
      <c r="BC12" s="39"/>
      <c r="BD12" s="37">
        <f t="shared" si="14"/>
        <v>0</v>
      </c>
      <c r="BE12" s="37">
        <f t="shared" si="15"/>
        <v>0</v>
      </c>
      <c r="BF12" s="39"/>
      <c r="BG12" s="39"/>
      <c r="BH12" s="39"/>
      <c r="BI12" s="39"/>
      <c r="BJ12" s="37">
        <f t="shared" si="16"/>
        <v>0</v>
      </c>
      <c r="BK12" s="37">
        <f t="shared" si="17"/>
        <v>0</v>
      </c>
      <c r="BL12" s="39"/>
      <c r="BM12" s="39"/>
      <c r="BN12" s="39"/>
      <c r="BO12" s="39"/>
      <c r="BP12" s="37">
        <f t="shared" si="18"/>
        <v>0</v>
      </c>
      <c r="BQ12" s="37">
        <f t="shared" si="19"/>
        <v>0</v>
      </c>
      <c r="BR12" s="39"/>
      <c r="BS12" s="39"/>
      <c r="BT12" s="39"/>
      <c r="BU12" s="39"/>
      <c r="BV12" s="37">
        <f t="shared" si="20"/>
        <v>0</v>
      </c>
      <c r="BW12" s="37">
        <f t="shared" si="21"/>
        <v>0</v>
      </c>
      <c r="BX12" s="39"/>
      <c r="BY12" s="39"/>
      <c r="BZ12" s="39"/>
      <c r="CA12" s="39"/>
      <c r="CB12" s="37">
        <f t="shared" si="22"/>
        <v>0</v>
      </c>
      <c r="CC12" s="37">
        <f t="shared" si="23"/>
        <v>0</v>
      </c>
    </row>
    <row r="13" spans="3:81" s="1" customFormat="1" ht="27" customHeight="1">
      <c r="C13" s="13" t="s">
        <v>17</v>
      </c>
      <c r="D13" s="38" t="s">
        <v>18</v>
      </c>
      <c r="E13" s="54" t="s">
        <v>18</v>
      </c>
      <c r="F13" s="89">
        <f aca="true" t="shared" si="26" ref="F13:G28">K13+Q13+W13+AC13+AI13+AO13+AU13+BA13+BG13+BM13+BS13+BY13</f>
        <v>984.9999999999999</v>
      </c>
      <c r="G13" s="89">
        <f t="shared" si="25"/>
        <v>2700.9</v>
      </c>
      <c r="H13" s="89">
        <f t="shared" si="24"/>
        <v>3068.7000000000003</v>
      </c>
      <c r="I13" s="89">
        <f t="shared" si="24"/>
        <v>2083.7</v>
      </c>
      <c r="J13" s="39">
        <v>526.3</v>
      </c>
      <c r="K13" s="39">
        <v>795.3</v>
      </c>
      <c r="L13" s="39">
        <v>2119.4</v>
      </c>
      <c r="M13" s="39">
        <v>2254.7</v>
      </c>
      <c r="N13" s="37">
        <f t="shared" si="0"/>
        <v>1459.3999999999999</v>
      </c>
      <c r="O13" s="37">
        <f t="shared" si="1"/>
        <v>135.29999999999973</v>
      </c>
      <c r="P13" s="39"/>
      <c r="Q13" s="39"/>
      <c r="R13" s="39">
        <v>0</v>
      </c>
      <c r="S13" s="39"/>
      <c r="T13" s="37">
        <f t="shared" si="2"/>
        <v>0</v>
      </c>
      <c r="U13" s="37">
        <f t="shared" si="3"/>
        <v>0</v>
      </c>
      <c r="V13" s="39"/>
      <c r="W13" s="39">
        <v>1.5</v>
      </c>
      <c r="X13" s="39">
        <v>4.1</v>
      </c>
      <c r="Y13" s="39">
        <v>203.8</v>
      </c>
      <c r="Z13" s="37">
        <f t="shared" si="4"/>
        <v>202.3</v>
      </c>
      <c r="AA13" s="37">
        <f t="shared" si="5"/>
        <v>199.70000000000002</v>
      </c>
      <c r="AB13" s="39"/>
      <c r="AC13" s="39"/>
      <c r="AD13" s="39"/>
      <c r="AE13" s="39"/>
      <c r="AF13" s="37">
        <f t="shared" si="6"/>
        <v>0</v>
      </c>
      <c r="AG13" s="37">
        <f t="shared" si="7"/>
        <v>0</v>
      </c>
      <c r="AH13" s="39">
        <v>0.5</v>
      </c>
      <c r="AI13" s="39"/>
      <c r="AJ13" s="39"/>
      <c r="AK13" s="39"/>
      <c r="AL13" s="37">
        <f t="shared" si="8"/>
        <v>0</v>
      </c>
      <c r="AM13" s="37">
        <f t="shared" si="9"/>
        <v>0</v>
      </c>
      <c r="AN13" s="39">
        <v>1.1</v>
      </c>
      <c r="AO13" s="39">
        <v>69.4</v>
      </c>
      <c r="AP13" s="39">
        <v>337.7</v>
      </c>
      <c r="AQ13" s="39">
        <v>370.5</v>
      </c>
      <c r="AR13" s="37">
        <f t="shared" si="10"/>
        <v>301.1</v>
      </c>
      <c r="AS13" s="37">
        <f t="shared" si="11"/>
        <v>32.80000000000001</v>
      </c>
      <c r="AT13" s="39"/>
      <c r="AU13" s="39">
        <v>84.3</v>
      </c>
      <c r="AV13" s="39">
        <v>16.8</v>
      </c>
      <c r="AW13" s="39">
        <v>16.8</v>
      </c>
      <c r="AX13" s="37">
        <f t="shared" si="12"/>
        <v>-67.5</v>
      </c>
      <c r="AY13" s="37">
        <f t="shared" si="13"/>
        <v>0</v>
      </c>
      <c r="AZ13" s="39"/>
      <c r="BA13" s="39"/>
      <c r="BB13" s="39">
        <v>12</v>
      </c>
      <c r="BC13" s="39">
        <v>12</v>
      </c>
      <c r="BD13" s="37">
        <f t="shared" si="14"/>
        <v>12</v>
      </c>
      <c r="BE13" s="37">
        <f t="shared" si="15"/>
        <v>0</v>
      </c>
      <c r="BF13" s="39">
        <v>0.2</v>
      </c>
      <c r="BG13" s="39">
        <v>24.3</v>
      </c>
      <c r="BH13" s="39">
        <v>93.5</v>
      </c>
      <c r="BI13" s="39">
        <v>93.5</v>
      </c>
      <c r="BJ13" s="37">
        <f t="shared" si="16"/>
        <v>69.2</v>
      </c>
      <c r="BK13" s="37">
        <f t="shared" si="17"/>
        <v>0</v>
      </c>
      <c r="BL13" s="39"/>
      <c r="BM13" s="39">
        <v>0</v>
      </c>
      <c r="BN13" s="39"/>
      <c r="BO13" s="39"/>
      <c r="BP13" s="37">
        <f t="shared" si="18"/>
        <v>0</v>
      </c>
      <c r="BQ13" s="37">
        <f t="shared" si="19"/>
        <v>0</v>
      </c>
      <c r="BR13" s="39">
        <v>1.4</v>
      </c>
      <c r="BS13" s="39">
        <v>8.6</v>
      </c>
      <c r="BT13" s="39">
        <v>115.8</v>
      </c>
      <c r="BU13" s="39">
        <v>115.8</v>
      </c>
      <c r="BV13" s="37">
        <f t="shared" si="20"/>
        <v>107.2</v>
      </c>
      <c r="BW13" s="37">
        <f t="shared" si="21"/>
        <v>0</v>
      </c>
      <c r="BX13" s="39">
        <v>0.4</v>
      </c>
      <c r="BY13" s="39">
        <v>1.6</v>
      </c>
      <c r="BZ13" s="39">
        <v>1.6</v>
      </c>
      <c r="CA13" s="39">
        <v>1.6</v>
      </c>
      <c r="CB13" s="37">
        <f t="shared" si="22"/>
        <v>0</v>
      </c>
      <c r="CC13" s="37">
        <f t="shared" si="23"/>
        <v>0</v>
      </c>
    </row>
    <row r="14" spans="2:81" s="1" customFormat="1" ht="30.75" customHeight="1">
      <c r="B14" s="1">
        <v>1</v>
      </c>
      <c r="C14" s="13" t="s">
        <v>19</v>
      </c>
      <c r="D14" s="38" t="s">
        <v>20</v>
      </c>
      <c r="E14" s="54" t="s">
        <v>20</v>
      </c>
      <c r="F14" s="89">
        <f t="shared" si="26"/>
        <v>818.9999999999999</v>
      </c>
      <c r="G14" s="89">
        <f t="shared" si="25"/>
        <v>1568.8999999999999</v>
      </c>
      <c r="H14" s="89">
        <f t="shared" si="24"/>
        <v>1494.9</v>
      </c>
      <c r="I14" s="89">
        <f t="shared" si="24"/>
        <v>675.9000000000001</v>
      </c>
      <c r="J14" s="39">
        <v>394</v>
      </c>
      <c r="K14" s="39">
        <v>656.6</v>
      </c>
      <c r="L14" s="39">
        <v>1316.5</v>
      </c>
      <c r="M14" s="39">
        <v>1256.9</v>
      </c>
      <c r="N14" s="37">
        <f t="shared" si="0"/>
        <v>600.3000000000001</v>
      </c>
      <c r="O14" s="37">
        <f t="shared" si="1"/>
        <v>-59.59999999999991</v>
      </c>
      <c r="P14" s="39"/>
      <c r="Q14" s="39">
        <v>2.3</v>
      </c>
      <c r="R14" s="39">
        <v>6.3</v>
      </c>
      <c r="S14" s="39">
        <v>6.3</v>
      </c>
      <c r="T14" s="37">
        <f t="shared" si="2"/>
        <v>4</v>
      </c>
      <c r="U14" s="37">
        <f t="shared" si="3"/>
        <v>0</v>
      </c>
      <c r="V14" s="39">
        <v>7</v>
      </c>
      <c r="W14" s="39">
        <v>38.8</v>
      </c>
      <c r="X14" s="39">
        <v>61.3</v>
      </c>
      <c r="Y14" s="39">
        <v>61.3</v>
      </c>
      <c r="Z14" s="37">
        <f t="shared" si="4"/>
        <v>22.5</v>
      </c>
      <c r="AA14" s="37">
        <f t="shared" si="5"/>
        <v>0</v>
      </c>
      <c r="AB14" s="39"/>
      <c r="AC14" s="39"/>
      <c r="AD14" s="39">
        <v>5.1</v>
      </c>
      <c r="AE14" s="39"/>
      <c r="AF14" s="37">
        <f t="shared" si="6"/>
        <v>0</v>
      </c>
      <c r="AG14" s="37">
        <f t="shared" si="7"/>
        <v>-5.1</v>
      </c>
      <c r="AH14" s="39"/>
      <c r="AI14" s="39">
        <v>3.8</v>
      </c>
      <c r="AJ14" s="39">
        <v>5</v>
      </c>
      <c r="AK14" s="39">
        <v>5</v>
      </c>
      <c r="AL14" s="37">
        <f t="shared" si="8"/>
        <v>1.2000000000000002</v>
      </c>
      <c r="AM14" s="37">
        <f t="shared" si="9"/>
        <v>0</v>
      </c>
      <c r="AN14" s="39">
        <v>1.9</v>
      </c>
      <c r="AO14" s="39">
        <v>23.8</v>
      </c>
      <c r="AP14" s="39">
        <v>14.2</v>
      </c>
      <c r="AQ14" s="39">
        <v>9.9</v>
      </c>
      <c r="AR14" s="37">
        <f t="shared" si="10"/>
        <v>-13.9</v>
      </c>
      <c r="AS14" s="37">
        <f t="shared" si="11"/>
        <v>-4.299999999999999</v>
      </c>
      <c r="AT14" s="39">
        <v>1.2</v>
      </c>
      <c r="AU14" s="39">
        <v>2</v>
      </c>
      <c r="AV14" s="39">
        <v>4.2</v>
      </c>
      <c r="AW14" s="39">
        <v>4.2</v>
      </c>
      <c r="AX14" s="37">
        <f t="shared" si="12"/>
        <v>2.2</v>
      </c>
      <c r="AY14" s="37">
        <f t="shared" si="13"/>
        <v>0</v>
      </c>
      <c r="AZ14" s="39">
        <v>5</v>
      </c>
      <c r="BA14" s="39">
        <v>11.1</v>
      </c>
      <c r="BB14" s="39">
        <v>27.3</v>
      </c>
      <c r="BC14" s="39">
        <v>24.4</v>
      </c>
      <c r="BD14" s="37">
        <f t="shared" si="14"/>
        <v>13.299999999999999</v>
      </c>
      <c r="BE14" s="37">
        <f t="shared" si="15"/>
        <v>-2.900000000000002</v>
      </c>
      <c r="BF14" s="39">
        <v>6.5</v>
      </c>
      <c r="BG14" s="39">
        <v>37.2</v>
      </c>
      <c r="BH14" s="39">
        <v>46.6</v>
      </c>
      <c r="BI14" s="39">
        <v>46.6</v>
      </c>
      <c r="BJ14" s="37">
        <f t="shared" si="16"/>
        <v>9.399999999999999</v>
      </c>
      <c r="BK14" s="37">
        <f t="shared" si="17"/>
        <v>0</v>
      </c>
      <c r="BL14" s="39">
        <v>4.5</v>
      </c>
      <c r="BM14" s="39">
        <v>4.5</v>
      </c>
      <c r="BN14" s="39">
        <v>11.4</v>
      </c>
      <c r="BO14" s="39">
        <v>10.5</v>
      </c>
      <c r="BP14" s="37">
        <f t="shared" si="18"/>
        <v>6</v>
      </c>
      <c r="BQ14" s="37">
        <f t="shared" si="19"/>
        <v>-0.9000000000000004</v>
      </c>
      <c r="BR14" s="39">
        <v>4</v>
      </c>
      <c r="BS14" s="39">
        <v>5.8</v>
      </c>
      <c r="BT14" s="39">
        <v>43.8</v>
      </c>
      <c r="BU14" s="39">
        <v>42.6</v>
      </c>
      <c r="BV14" s="37">
        <f t="shared" si="20"/>
        <v>36.800000000000004</v>
      </c>
      <c r="BW14" s="37">
        <f t="shared" si="21"/>
        <v>-1.1999999999999957</v>
      </c>
      <c r="BX14" s="39">
        <v>17</v>
      </c>
      <c r="BY14" s="39">
        <v>33.1</v>
      </c>
      <c r="BZ14" s="39">
        <v>27.2</v>
      </c>
      <c r="CA14" s="39">
        <v>27.2</v>
      </c>
      <c r="CB14" s="37">
        <f t="shared" si="22"/>
        <v>-5.900000000000002</v>
      </c>
      <c r="CC14" s="37">
        <f t="shared" si="23"/>
        <v>0</v>
      </c>
    </row>
    <row r="15" spans="2:81" s="1" customFormat="1" ht="39.75" customHeight="1">
      <c r="B15" s="1">
        <v>0.9</v>
      </c>
      <c r="C15" s="13" t="s">
        <v>21</v>
      </c>
      <c r="D15" s="38" t="s">
        <v>22</v>
      </c>
      <c r="E15" s="54" t="s">
        <v>22</v>
      </c>
      <c r="F15" s="89">
        <f t="shared" si="26"/>
        <v>232.6</v>
      </c>
      <c r="G15" s="89">
        <f t="shared" si="25"/>
        <v>86.99999999999999</v>
      </c>
      <c r="H15" s="89">
        <f t="shared" si="24"/>
        <v>208.29999999999998</v>
      </c>
      <c r="I15" s="89">
        <f t="shared" si="24"/>
        <v>-24.300000000000008</v>
      </c>
      <c r="J15" s="39">
        <v>260.1</v>
      </c>
      <c r="K15" s="39">
        <v>215</v>
      </c>
      <c r="L15" s="39">
        <v>72.3</v>
      </c>
      <c r="M15" s="39">
        <v>193.6</v>
      </c>
      <c r="N15" s="37">
        <f t="shared" si="0"/>
        <v>-21.400000000000006</v>
      </c>
      <c r="O15" s="37">
        <f t="shared" si="1"/>
        <v>121.3</v>
      </c>
      <c r="P15" s="39">
        <v>3.1</v>
      </c>
      <c r="Q15" s="39">
        <v>0.6</v>
      </c>
      <c r="R15" s="39"/>
      <c r="S15" s="39"/>
      <c r="T15" s="37">
        <f t="shared" si="2"/>
        <v>-0.6</v>
      </c>
      <c r="U15" s="37">
        <f t="shared" si="3"/>
        <v>0</v>
      </c>
      <c r="V15" s="39">
        <v>7.4</v>
      </c>
      <c r="W15" s="39">
        <v>2.3</v>
      </c>
      <c r="X15" s="39">
        <v>0.6</v>
      </c>
      <c r="Y15" s="39">
        <v>0.6</v>
      </c>
      <c r="Z15" s="37">
        <f t="shared" si="4"/>
        <v>-1.6999999999999997</v>
      </c>
      <c r="AA15" s="37">
        <f t="shared" si="5"/>
        <v>0</v>
      </c>
      <c r="AB15" s="39"/>
      <c r="AC15" s="39"/>
      <c r="AD15" s="39"/>
      <c r="AE15" s="39"/>
      <c r="AF15" s="37">
        <f t="shared" si="6"/>
        <v>0</v>
      </c>
      <c r="AG15" s="37">
        <f t="shared" si="7"/>
        <v>0</v>
      </c>
      <c r="AH15" s="39">
        <v>0.9</v>
      </c>
      <c r="AI15" s="39">
        <v>0.9</v>
      </c>
      <c r="AJ15" s="39">
        <v>0.9</v>
      </c>
      <c r="AK15" s="39">
        <v>0.9</v>
      </c>
      <c r="AL15" s="37">
        <f t="shared" si="8"/>
        <v>0</v>
      </c>
      <c r="AM15" s="37">
        <f t="shared" si="9"/>
        <v>0</v>
      </c>
      <c r="AN15" s="39">
        <v>8.2</v>
      </c>
      <c r="AO15" s="39">
        <v>8</v>
      </c>
      <c r="AP15" s="39">
        <v>8</v>
      </c>
      <c r="AQ15" s="39">
        <v>8</v>
      </c>
      <c r="AR15" s="37">
        <f t="shared" si="10"/>
        <v>0</v>
      </c>
      <c r="AS15" s="37">
        <f t="shared" si="11"/>
        <v>0</v>
      </c>
      <c r="AT15" s="39">
        <v>0.5</v>
      </c>
      <c r="AU15" s="39">
        <v>0.5</v>
      </c>
      <c r="AV15" s="39">
        <v>0.5</v>
      </c>
      <c r="AW15" s="39">
        <v>0.5</v>
      </c>
      <c r="AX15" s="37">
        <f t="shared" si="12"/>
        <v>0</v>
      </c>
      <c r="AY15" s="37">
        <f t="shared" si="13"/>
        <v>0</v>
      </c>
      <c r="AZ15" s="39"/>
      <c r="BA15" s="39"/>
      <c r="BB15" s="39"/>
      <c r="BC15" s="39"/>
      <c r="BD15" s="37">
        <f t="shared" si="14"/>
        <v>0</v>
      </c>
      <c r="BE15" s="37">
        <f t="shared" si="15"/>
        <v>0</v>
      </c>
      <c r="BF15" s="39">
        <v>2.9</v>
      </c>
      <c r="BG15" s="39">
        <v>1.1</v>
      </c>
      <c r="BH15" s="39">
        <v>1.1</v>
      </c>
      <c r="BI15" s="39">
        <v>1.1</v>
      </c>
      <c r="BJ15" s="37">
        <f t="shared" si="16"/>
        <v>0</v>
      </c>
      <c r="BK15" s="37">
        <f t="shared" si="17"/>
        <v>0</v>
      </c>
      <c r="BL15" s="39"/>
      <c r="BM15" s="39"/>
      <c r="BN15" s="39"/>
      <c r="BO15" s="39"/>
      <c r="BP15" s="37">
        <f t="shared" si="18"/>
        <v>0</v>
      </c>
      <c r="BQ15" s="37">
        <f t="shared" si="19"/>
        <v>0</v>
      </c>
      <c r="BR15" s="39">
        <v>2.1</v>
      </c>
      <c r="BS15" s="39">
        <v>2.1</v>
      </c>
      <c r="BT15" s="39">
        <v>1.5</v>
      </c>
      <c r="BU15" s="39">
        <v>1.5</v>
      </c>
      <c r="BV15" s="37">
        <f t="shared" si="20"/>
        <v>-0.6000000000000001</v>
      </c>
      <c r="BW15" s="37">
        <f t="shared" si="21"/>
        <v>0</v>
      </c>
      <c r="BX15" s="39">
        <v>4.3</v>
      </c>
      <c r="BY15" s="39">
        <v>2.1</v>
      </c>
      <c r="BZ15" s="39">
        <v>2.1</v>
      </c>
      <c r="CA15" s="39">
        <v>2.1</v>
      </c>
      <c r="CB15" s="37">
        <f t="shared" si="22"/>
        <v>0</v>
      </c>
      <c r="CC15" s="37">
        <f t="shared" si="23"/>
        <v>0</v>
      </c>
    </row>
    <row r="16" spans="1:81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54" t="s">
        <v>24</v>
      </c>
      <c r="F16" s="89">
        <f t="shared" si="26"/>
        <v>46.6</v>
      </c>
      <c r="G16" s="89">
        <f t="shared" si="25"/>
        <v>40.3</v>
      </c>
      <c r="H16" s="89">
        <f t="shared" si="24"/>
        <v>40.3</v>
      </c>
      <c r="I16" s="89">
        <f t="shared" si="24"/>
        <v>-6.3</v>
      </c>
      <c r="J16" s="39">
        <v>6.3</v>
      </c>
      <c r="K16" s="39">
        <v>6.3</v>
      </c>
      <c r="L16" s="39"/>
      <c r="M16" s="39"/>
      <c r="N16" s="37">
        <f t="shared" si="0"/>
        <v>-6.3</v>
      </c>
      <c r="O16" s="37">
        <f t="shared" si="1"/>
        <v>0</v>
      </c>
      <c r="P16" s="39"/>
      <c r="Q16" s="39"/>
      <c r="R16" s="39">
        <v>0</v>
      </c>
      <c r="S16" s="39"/>
      <c r="T16" s="37">
        <f t="shared" si="2"/>
        <v>0</v>
      </c>
      <c r="U16" s="37">
        <f t="shared" si="3"/>
        <v>0</v>
      </c>
      <c r="V16" s="39"/>
      <c r="W16" s="39"/>
      <c r="X16" s="39"/>
      <c r="Y16" s="39"/>
      <c r="Z16" s="37">
        <f t="shared" si="4"/>
        <v>0</v>
      </c>
      <c r="AA16" s="37">
        <f t="shared" si="5"/>
        <v>0</v>
      </c>
      <c r="AB16" s="39"/>
      <c r="AC16" s="39">
        <v>0</v>
      </c>
      <c r="AD16" s="42"/>
      <c r="AE16" s="42"/>
      <c r="AF16" s="37">
        <f t="shared" si="6"/>
        <v>0</v>
      </c>
      <c r="AG16" s="37">
        <f t="shared" si="7"/>
        <v>0</v>
      </c>
      <c r="AH16" s="39"/>
      <c r="AI16" s="39">
        <v>0</v>
      </c>
      <c r="AJ16" s="39">
        <v>0</v>
      </c>
      <c r="AK16" s="39"/>
      <c r="AL16" s="37">
        <f t="shared" si="8"/>
        <v>0</v>
      </c>
      <c r="AM16" s="37">
        <f t="shared" si="9"/>
        <v>0</v>
      </c>
      <c r="AN16" s="39"/>
      <c r="AO16" s="39"/>
      <c r="AP16" s="42"/>
      <c r="AQ16" s="42"/>
      <c r="AR16" s="37">
        <f t="shared" si="10"/>
        <v>0</v>
      </c>
      <c r="AS16" s="37">
        <f t="shared" si="11"/>
        <v>0</v>
      </c>
      <c r="AT16" s="39"/>
      <c r="AU16" s="39"/>
      <c r="AV16" s="39"/>
      <c r="AW16" s="39"/>
      <c r="AX16" s="37">
        <f t="shared" si="12"/>
        <v>0</v>
      </c>
      <c r="AY16" s="37">
        <f t="shared" si="13"/>
        <v>0</v>
      </c>
      <c r="AZ16" s="39"/>
      <c r="BA16" s="39">
        <v>0</v>
      </c>
      <c r="BB16" s="39">
        <v>0</v>
      </c>
      <c r="BC16" s="39"/>
      <c r="BD16" s="37">
        <f t="shared" si="14"/>
        <v>0</v>
      </c>
      <c r="BE16" s="37">
        <f t="shared" si="15"/>
        <v>0</v>
      </c>
      <c r="BF16" s="39"/>
      <c r="BG16" s="39">
        <v>12.7</v>
      </c>
      <c r="BH16" s="39">
        <v>12.7</v>
      </c>
      <c r="BI16" s="39">
        <v>12.7</v>
      </c>
      <c r="BJ16" s="37">
        <f t="shared" si="16"/>
        <v>0</v>
      </c>
      <c r="BK16" s="37">
        <f t="shared" si="17"/>
        <v>0</v>
      </c>
      <c r="BL16" s="39">
        <v>0.1</v>
      </c>
      <c r="BM16" s="39">
        <v>0.1</v>
      </c>
      <c r="BN16" s="39">
        <v>0.1</v>
      </c>
      <c r="BO16" s="39">
        <v>0.1</v>
      </c>
      <c r="BP16" s="37">
        <f t="shared" si="18"/>
        <v>0</v>
      </c>
      <c r="BQ16" s="37">
        <f t="shared" si="19"/>
        <v>0</v>
      </c>
      <c r="BR16" s="39"/>
      <c r="BS16" s="39"/>
      <c r="BT16" s="39"/>
      <c r="BU16" s="39"/>
      <c r="BV16" s="37">
        <f t="shared" si="20"/>
        <v>0</v>
      </c>
      <c r="BW16" s="37">
        <f t="shared" si="21"/>
        <v>0</v>
      </c>
      <c r="BX16" s="39"/>
      <c r="BY16" s="39">
        <v>27.5</v>
      </c>
      <c r="BZ16" s="39">
        <v>27.5</v>
      </c>
      <c r="CA16" s="39">
        <v>27.5</v>
      </c>
      <c r="CB16" s="37">
        <f t="shared" si="22"/>
        <v>0</v>
      </c>
      <c r="CC16" s="37">
        <f t="shared" si="23"/>
        <v>0</v>
      </c>
    </row>
    <row r="17" spans="1:81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54" t="s">
        <v>26</v>
      </c>
      <c r="F17" s="89">
        <f t="shared" si="26"/>
        <v>0</v>
      </c>
      <c r="G17" s="89">
        <f t="shared" si="25"/>
        <v>0</v>
      </c>
      <c r="H17" s="89">
        <f t="shared" si="24"/>
        <v>0</v>
      </c>
      <c r="I17" s="89">
        <f t="shared" si="24"/>
        <v>0</v>
      </c>
      <c r="J17" s="39"/>
      <c r="K17" s="39"/>
      <c r="L17" s="39"/>
      <c r="M17" s="39"/>
      <c r="N17" s="37">
        <f t="shared" si="0"/>
        <v>0</v>
      </c>
      <c r="O17" s="37">
        <f t="shared" si="1"/>
        <v>0</v>
      </c>
      <c r="P17" s="39"/>
      <c r="Q17" s="39"/>
      <c r="R17" s="39"/>
      <c r="S17" s="39"/>
      <c r="T17" s="37">
        <f t="shared" si="2"/>
        <v>0</v>
      </c>
      <c r="U17" s="37">
        <f t="shared" si="3"/>
        <v>0</v>
      </c>
      <c r="V17" s="39"/>
      <c r="W17" s="39"/>
      <c r="X17" s="39"/>
      <c r="Y17" s="39"/>
      <c r="Z17" s="37">
        <f t="shared" si="4"/>
        <v>0</v>
      </c>
      <c r="AA17" s="37">
        <f t="shared" si="5"/>
        <v>0</v>
      </c>
      <c r="AB17" s="39"/>
      <c r="AC17" s="39"/>
      <c r="AD17" s="39"/>
      <c r="AE17" s="39"/>
      <c r="AF17" s="37">
        <f t="shared" si="6"/>
        <v>0</v>
      </c>
      <c r="AG17" s="37">
        <f t="shared" si="7"/>
        <v>0</v>
      </c>
      <c r="AH17" s="39"/>
      <c r="AI17" s="39"/>
      <c r="AJ17" s="39"/>
      <c r="AK17" s="39"/>
      <c r="AL17" s="37">
        <f t="shared" si="8"/>
        <v>0</v>
      </c>
      <c r="AM17" s="37">
        <f t="shared" si="9"/>
        <v>0</v>
      </c>
      <c r="AN17" s="39"/>
      <c r="AO17" s="39"/>
      <c r="AP17" s="39"/>
      <c r="AQ17" s="39"/>
      <c r="AR17" s="37">
        <f t="shared" si="10"/>
        <v>0</v>
      </c>
      <c r="AS17" s="37">
        <f t="shared" si="11"/>
        <v>0</v>
      </c>
      <c r="AT17" s="39"/>
      <c r="AU17" s="39"/>
      <c r="AV17" s="39"/>
      <c r="AW17" s="39"/>
      <c r="AX17" s="37">
        <f t="shared" si="12"/>
        <v>0</v>
      </c>
      <c r="AY17" s="37">
        <f t="shared" si="13"/>
        <v>0</v>
      </c>
      <c r="AZ17" s="39"/>
      <c r="BA17" s="39"/>
      <c r="BB17" s="39"/>
      <c r="BC17" s="39"/>
      <c r="BD17" s="37">
        <f t="shared" si="14"/>
        <v>0</v>
      </c>
      <c r="BE17" s="37">
        <f t="shared" si="15"/>
        <v>0</v>
      </c>
      <c r="BF17" s="39"/>
      <c r="BG17" s="39"/>
      <c r="BH17" s="39"/>
      <c r="BI17" s="39"/>
      <c r="BJ17" s="37">
        <f t="shared" si="16"/>
        <v>0</v>
      </c>
      <c r="BK17" s="37">
        <f t="shared" si="17"/>
        <v>0</v>
      </c>
      <c r="BL17" s="39"/>
      <c r="BM17" s="39"/>
      <c r="BN17" s="39"/>
      <c r="BO17" s="39"/>
      <c r="BP17" s="37">
        <f t="shared" si="18"/>
        <v>0</v>
      </c>
      <c r="BQ17" s="37">
        <f t="shared" si="19"/>
        <v>0</v>
      </c>
      <c r="BR17" s="39"/>
      <c r="BS17" s="39"/>
      <c r="BT17" s="39"/>
      <c r="BU17" s="39"/>
      <c r="BV17" s="37">
        <f t="shared" si="20"/>
        <v>0</v>
      </c>
      <c r="BW17" s="37">
        <f t="shared" si="21"/>
        <v>0</v>
      </c>
      <c r="BX17" s="39"/>
      <c r="BY17" s="39"/>
      <c r="BZ17" s="39"/>
      <c r="CA17" s="39"/>
      <c r="CB17" s="37">
        <f t="shared" si="22"/>
        <v>0</v>
      </c>
      <c r="CC17" s="37">
        <f t="shared" si="23"/>
        <v>0</v>
      </c>
    </row>
    <row r="18" spans="3:81" s="1" customFormat="1" ht="26.25" customHeight="1">
      <c r="C18" s="13"/>
      <c r="D18" s="40"/>
      <c r="E18" s="55" t="s">
        <v>65</v>
      </c>
      <c r="F18" s="89">
        <f t="shared" si="26"/>
        <v>16.8</v>
      </c>
      <c r="G18" s="89">
        <f t="shared" si="25"/>
        <v>0</v>
      </c>
      <c r="H18" s="89">
        <f t="shared" si="24"/>
        <v>10.66</v>
      </c>
      <c r="I18" s="89">
        <f t="shared" si="24"/>
        <v>-6.140000000000001</v>
      </c>
      <c r="J18" s="90"/>
      <c r="K18" s="41"/>
      <c r="L18" s="41"/>
      <c r="M18" s="41">
        <v>9.3</v>
      </c>
      <c r="N18" s="37">
        <f t="shared" si="0"/>
        <v>9.3</v>
      </c>
      <c r="O18" s="37">
        <f t="shared" si="1"/>
        <v>9.3</v>
      </c>
      <c r="P18" s="39"/>
      <c r="Q18" s="39"/>
      <c r="R18" s="39"/>
      <c r="S18" s="39"/>
      <c r="T18" s="37">
        <f t="shared" si="2"/>
        <v>0</v>
      </c>
      <c r="U18" s="37">
        <f t="shared" si="3"/>
        <v>0</v>
      </c>
      <c r="V18" s="39"/>
      <c r="W18" s="39"/>
      <c r="X18" s="39"/>
      <c r="Y18" s="39"/>
      <c r="Z18" s="37">
        <f t="shared" si="4"/>
        <v>0</v>
      </c>
      <c r="AA18" s="37">
        <f t="shared" si="5"/>
        <v>0</v>
      </c>
      <c r="AB18" s="39"/>
      <c r="AC18" s="39"/>
      <c r="AD18" s="39"/>
      <c r="AE18" s="39"/>
      <c r="AF18" s="37">
        <f t="shared" si="6"/>
        <v>0</v>
      </c>
      <c r="AG18" s="37">
        <f t="shared" si="7"/>
        <v>0</v>
      </c>
      <c r="AH18" s="39"/>
      <c r="AI18" s="39"/>
      <c r="AJ18" s="39"/>
      <c r="AK18" s="39"/>
      <c r="AL18" s="37">
        <f t="shared" si="8"/>
        <v>0</v>
      </c>
      <c r="AM18" s="37">
        <f t="shared" si="9"/>
        <v>0</v>
      </c>
      <c r="AN18" s="39"/>
      <c r="AO18" s="39"/>
      <c r="AP18" s="39"/>
      <c r="AQ18" s="39"/>
      <c r="AR18" s="37">
        <f t="shared" si="10"/>
        <v>0</v>
      </c>
      <c r="AS18" s="37">
        <f t="shared" si="11"/>
        <v>0</v>
      </c>
      <c r="AT18" s="39"/>
      <c r="AU18" s="39"/>
      <c r="AV18" s="39"/>
      <c r="AW18" s="39"/>
      <c r="AX18" s="37">
        <f t="shared" si="12"/>
        <v>0</v>
      </c>
      <c r="AY18" s="37">
        <f t="shared" si="13"/>
        <v>0</v>
      </c>
      <c r="AZ18" s="39"/>
      <c r="BA18" s="39"/>
      <c r="BB18" s="39"/>
      <c r="BC18" s="39"/>
      <c r="BD18" s="37">
        <f t="shared" si="14"/>
        <v>0</v>
      </c>
      <c r="BE18" s="37">
        <f t="shared" si="15"/>
        <v>0</v>
      </c>
      <c r="BF18" s="39"/>
      <c r="BG18" s="39"/>
      <c r="BH18" s="39"/>
      <c r="BI18" s="39"/>
      <c r="BJ18" s="37">
        <f t="shared" si="16"/>
        <v>0</v>
      </c>
      <c r="BK18" s="37">
        <f t="shared" si="17"/>
        <v>0</v>
      </c>
      <c r="BL18" s="39"/>
      <c r="BM18" s="39"/>
      <c r="BN18" s="42"/>
      <c r="BO18" s="42"/>
      <c r="BP18" s="37">
        <f t="shared" si="18"/>
        <v>0</v>
      </c>
      <c r="BQ18" s="37">
        <f t="shared" si="19"/>
        <v>0</v>
      </c>
      <c r="BR18" s="39"/>
      <c r="BS18" s="39">
        <v>16.8</v>
      </c>
      <c r="BT18" s="39">
        <v>0</v>
      </c>
      <c r="BU18" s="39">
        <v>1.36</v>
      </c>
      <c r="BV18" s="37">
        <f t="shared" si="20"/>
        <v>-15.440000000000001</v>
      </c>
      <c r="BW18" s="37">
        <f t="shared" si="21"/>
        <v>1.36</v>
      </c>
      <c r="BX18" s="39"/>
      <c r="BY18" s="39"/>
      <c r="BZ18" s="39"/>
      <c r="CA18" s="39"/>
      <c r="CB18" s="37">
        <f t="shared" si="22"/>
        <v>0</v>
      </c>
      <c r="CC18" s="37">
        <f t="shared" si="23"/>
        <v>0</v>
      </c>
    </row>
    <row r="19" spans="1:81" s="1" customFormat="1" ht="17.25" customHeight="1">
      <c r="A19" s="1">
        <v>1</v>
      </c>
      <c r="C19" s="13" t="s">
        <v>66</v>
      </c>
      <c r="D19" s="38" t="s">
        <v>29</v>
      </c>
      <c r="E19" s="54" t="s">
        <v>29</v>
      </c>
      <c r="F19" s="89">
        <f t="shared" si="26"/>
        <v>3012.6999999999994</v>
      </c>
      <c r="G19" s="89">
        <f t="shared" si="25"/>
        <v>1554.9</v>
      </c>
      <c r="H19" s="89">
        <f t="shared" si="24"/>
        <v>3852.1000000000004</v>
      </c>
      <c r="I19" s="89">
        <f t="shared" si="24"/>
        <v>839.4000000000001</v>
      </c>
      <c r="J19" s="39">
        <v>1266.4</v>
      </c>
      <c r="K19" s="42">
        <v>1668.3</v>
      </c>
      <c r="L19" s="42">
        <v>860.3</v>
      </c>
      <c r="M19" s="42">
        <v>2277.6</v>
      </c>
      <c r="N19" s="37">
        <f t="shared" si="0"/>
        <v>609.3</v>
      </c>
      <c r="O19" s="37">
        <f t="shared" si="1"/>
        <v>1417.3</v>
      </c>
      <c r="P19" s="42">
        <v>36.8</v>
      </c>
      <c r="Q19" s="42">
        <v>83.2</v>
      </c>
      <c r="R19" s="42">
        <v>43.7</v>
      </c>
      <c r="S19" s="42">
        <v>99.8</v>
      </c>
      <c r="T19" s="37">
        <f t="shared" si="2"/>
        <v>16.599999999999994</v>
      </c>
      <c r="U19" s="37">
        <f t="shared" si="3"/>
        <v>56.099999999999994</v>
      </c>
      <c r="V19" s="42">
        <v>87.5</v>
      </c>
      <c r="W19" s="42">
        <v>159.2</v>
      </c>
      <c r="X19" s="42">
        <v>79.6</v>
      </c>
      <c r="Y19" s="42">
        <v>255.6</v>
      </c>
      <c r="Z19" s="37">
        <f t="shared" si="4"/>
        <v>96.4</v>
      </c>
      <c r="AA19" s="37">
        <f t="shared" si="5"/>
        <v>176</v>
      </c>
      <c r="AB19" s="42">
        <v>17.5</v>
      </c>
      <c r="AC19" s="42">
        <v>26</v>
      </c>
      <c r="AD19" s="42">
        <v>11.8</v>
      </c>
      <c r="AE19" s="42">
        <v>41.8</v>
      </c>
      <c r="AF19" s="37">
        <f t="shared" si="6"/>
        <v>15.799999999999997</v>
      </c>
      <c r="AG19" s="37">
        <f t="shared" si="7"/>
        <v>29.999999999999996</v>
      </c>
      <c r="AH19" s="42">
        <v>15.9</v>
      </c>
      <c r="AI19" s="42">
        <v>25.3</v>
      </c>
      <c r="AJ19" s="42">
        <v>17.3</v>
      </c>
      <c r="AK19" s="42">
        <v>30.5</v>
      </c>
      <c r="AL19" s="37">
        <f t="shared" si="8"/>
        <v>5.199999999999999</v>
      </c>
      <c r="AM19" s="37">
        <f t="shared" si="9"/>
        <v>13.2</v>
      </c>
      <c r="AN19" s="42">
        <v>47.9</v>
      </c>
      <c r="AO19" s="42">
        <v>178.1</v>
      </c>
      <c r="AP19" s="42">
        <v>40.9</v>
      </c>
      <c r="AQ19" s="42">
        <v>109</v>
      </c>
      <c r="AR19" s="37">
        <f t="shared" si="10"/>
        <v>-69.1</v>
      </c>
      <c r="AS19" s="37">
        <f t="shared" si="11"/>
        <v>68.1</v>
      </c>
      <c r="AT19" s="42">
        <v>65.4</v>
      </c>
      <c r="AU19" s="42">
        <v>77.8</v>
      </c>
      <c r="AV19" s="42">
        <v>25.9</v>
      </c>
      <c r="AW19" s="42">
        <v>94.5</v>
      </c>
      <c r="AX19" s="37">
        <f t="shared" si="12"/>
        <v>16.700000000000003</v>
      </c>
      <c r="AY19" s="37">
        <f t="shared" si="13"/>
        <v>68.6</v>
      </c>
      <c r="AZ19" s="42">
        <v>20</v>
      </c>
      <c r="BA19" s="42">
        <v>27.6</v>
      </c>
      <c r="BB19" s="42">
        <v>21.5</v>
      </c>
      <c r="BC19" s="42">
        <v>37.9</v>
      </c>
      <c r="BD19" s="37">
        <f t="shared" si="14"/>
        <v>10.299999999999997</v>
      </c>
      <c r="BE19" s="37">
        <f t="shared" si="15"/>
        <v>16.4</v>
      </c>
      <c r="BF19" s="42">
        <v>97.8</v>
      </c>
      <c r="BG19" s="42">
        <v>273.7</v>
      </c>
      <c r="BH19" s="42">
        <v>100.8</v>
      </c>
      <c r="BI19" s="42">
        <v>196.5</v>
      </c>
      <c r="BJ19" s="37">
        <f t="shared" si="16"/>
        <v>-77.19999999999999</v>
      </c>
      <c r="BK19" s="37">
        <f t="shared" si="17"/>
        <v>95.7</v>
      </c>
      <c r="BL19" s="42">
        <v>8.5</v>
      </c>
      <c r="BM19" s="42">
        <v>11.1</v>
      </c>
      <c r="BN19" s="42">
        <v>7.7</v>
      </c>
      <c r="BO19" s="42">
        <v>20.6</v>
      </c>
      <c r="BP19" s="37">
        <f t="shared" si="18"/>
        <v>9.500000000000002</v>
      </c>
      <c r="BQ19" s="37">
        <f t="shared" si="19"/>
        <v>12.900000000000002</v>
      </c>
      <c r="BR19" s="42">
        <v>57.5</v>
      </c>
      <c r="BS19" s="42">
        <v>81.7</v>
      </c>
      <c r="BT19" s="42">
        <v>49.7</v>
      </c>
      <c r="BU19" s="42">
        <v>143.3</v>
      </c>
      <c r="BV19" s="37">
        <f t="shared" si="20"/>
        <v>61.60000000000001</v>
      </c>
      <c r="BW19" s="37">
        <f t="shared" si="21"/>
        <v>93.60000000000001</v>
      </c>
      <c r="BX19" s="42">
        <v>202.6</v>
      </c>
      <c r="BY19" s="42">
        <v>400.7</v>
      </c>
      <c r="BZ19" s="42">
        <v>295.7</v>
      </c>
      <c r="CA19" s="42">
        <v>545</v>
      </c>
      <c r="CB19" s="37">
        <f t="shared" si="22"/>
        <v>144.3</v>
      </c>
      <c r="CC19" s="37">
        <f t="shared" si="23"/>
        <v>249.3</v>
      </c>
    </row>
    <row r="20" spans="3:81" s="1" customFormat="1" ht="15" customHeight="1">
      <c r="C20" s="13" t="s">
        <v>30</v>
      </c>
      <c r="D20" s="38" t="s">
        <v>31</v>
      </c>
      <c r="E20" s="54" t="s">
        <v>31</v>
      </c>
      <c r="F20" s="89">
        <f t="shared" si="26"/>
        <v>5355.000000000001</v>
      </c>
      <c r="G20" s="89">
        <f t="shared" si="25"/>
        <v>14342.900000000003</v>
      </c>
      <c r="H20" s="89">
        <f t="shared" si="24"/>
        <v>9621.599999999999</v>
      </c>
      <c r="I20" s="89">
        <f t="shared" si="24"/>
        <v>4266.5999999999985</v>
      </c>
      <c r="J20" s="39">
        <v>6186.3</v>
      </c>
      <c r="K20" s="42">
        <v>4147</v>
      </c>
      <c r="L20" s="42">
        <v>13515</v>
      </c>
      <c r="M20" s="42">
        <v>8695.4</v>
      </c>
      <c r="N20" s="37">
        <f t="shared" si="0"/>
        <v>4548.4</v>
      </c>
      <c r="O20" s="37">
        <f t="shared" si="1"/>
        <v>-4819.6</v>
      </c>
      <c r="P20" s="42">
        <v>0.1</v>
      </c>
      <c r="Q20" s="42">
        <v>0.1</v>
      </c>
      <c r="R20" s="42">
        <v>3.3</v>
      </c>
      <c r="S20" s="42">
        <v>3.3</v>
      </c>
      <c r="T20" s="37">
        <f t="shared" si="2"/>
        <v>3.1999999999999997</v>
      </c>
      <c r="U20" s="37">
        <f t="shared" si="3"/>
        <v>0</v>
      </c>
      <c r="V20" s="42">
        <v>480</v>
      </c>
      <c r="W20" s="42">
        <v>1078.1</v>
      </c>
      <c r="X20" s="42">
        <v>122.7</v>
      </c>
      <c r="Y20" s="42">
        <v>390.6</v>
      </c>
      <c r="Z20" s="37">
        <f t="shared" si="4"/>
        <v>-687.4999999999999</v>
      </c>
      <c r="AA20" s="37">
        <f t="shared" si="5"/>
        <v>267.90000000000003</v>
      </c>
      <c r="AB20" s="42"/>
      <c r="AC20" s="42"/>
      <c r="AD20" s="42">
        <v>0</v>
      </c>
      <c r="AE20" s="42"/>
      <c r="AF20" s="37">
        <f t="shared" si="6"/>
        <v>0</v>
      </c>
      <c r="AG20" s="37">
        <f t="shared" si="7"/>
        <v>0</v>
      </c>
      <c r="AH20" s="42"/>
      <c r="AI20" s="42"/>
      <c r="AJ20" s="42">
        <v>0</v>
      </c>
      <c r="AK20" s="42"/>
      <c r="AL20" s="37">
        <f t="shared" si="8"/>
        <v>0</v>
      </c>
      <c r="AM20" s="37">
        <f t="shared" si="9"/>
        <v>0</v>
      </c>
      <c r="AN20" s="42">
        <v>0.2</v>
      </c>
      <c r="AO20" s="42">
        <v>45.2</v>
      </c>
      <c r="AP20" s="42">
        <v>75.2</v>
      </c>
      <c r="AQ20" s="42">
        <v>50.9</v>
      </c>
      <c r="AR20" s="37">
        <f t="shared" si="10"/>
        <v>5.699999999999996</v>
      </c>
      <c r="AS20" s="37">
        <f t="shared" si="11"/>
        <v>-24.300000000000004</v>
      </c>
      <c r="AT20" s="42">
        <v>50.1</v>
      </c>
      <c r="AU20" s="42">
        <v>0.7</v>
      </c>
      <c r="AV20" s="42">
        <v>9.1</v>
      </c>
      <c r="AW20" s="42">
        <v>9.1</v>
      </c>
      <c r="AX20" s="37">
        <f t="shared" si="12"/>
        <v>8.4</v>
      </c>
      <c r="AY20" s="37">
        <f t="shared" si="13"/>
        <v>0</v>
      </c>
      <c r="AZ20" s="42"/>
      <c r="BA20" s="42">
        <v>0</v>
      </c>
      <c r="BB20" s="42"/>
      <c r="BC20" s="42"/>
      <c r="BD20" s="37">
        <f t="shared" si="14"/>
        <v>0</v>
      </c>
      <c r="BE20" s="37">
        <f t="shared" si="15"/>
        <v>0</v>
      </c>
      <c r="BF20" s="42">
        <v>120.1</v>
      </c>
      <c r="BG20" s="42">
        <v>42.3</v>
      </c>
      <c r="BH20" s="42">
        <v>566.7</v>
      </c>
      <c r="BI20" s="42">
        <v>424.8</v>
      </c>
      <c r="BJ20" s="37">
        <f t="shared" si="16"/>
        <v>382.5</v>
      </c>
      <c r="BK20" s="37">
        <f t="shared" si="17"/>
        <v>-141.90000000000003</v>
      </c>
      <c r="BL20" s="42"/>
      <c r="BM20" s="42">
        <v>1.1</v>
      </c>
      <c r="BN20" s="42"/>
      <c r="BO20" s="42"/>
      <c r="BP20" s="37">
        <f t="shared" si="18"/>
        <v>-1.1</v>
      </c>
      <c r="BQ20" s="37">
        <f t="shared" si="19"/>
        <v>0</v>
      </c>
      <c r="BR20" s="42"/>
      <c r="BS20" s="42"/>
      <c r="BT20" s="42">
        <v>16.7</v>
      </c>
      <c r="BU20" s="42">
        <v>16.7</v>
      </c>
      <c r="BV20" s="37">
        <f t="shared" si="20"/>
        <v>16.7</v>
      </c>
      <c r="BW20" s="37">
        <f t="shared" si="21"/>
        <v>0</v>
      </c>
      <c r="BX20" s="42">
        <v>38.7</v>
      </c>
      <c r="BY20" s="42">
        <v>40.5</v>
      </c>
      <c r="BZ20" s="42">
        <v>34.2</v>
      </c>
      <c r="CA20" s="42">
        <v>30.8</v>
      </c>
      <c r="CB20" s="37">
        <f t="shared" si="22"/>
        <v>-9.7</v>
      </c>
      <c r="CC20" s="37">
        <f t="shared" si="23"/>
        <v>-3.400000000000002</v>
      </c>
    </row>
    <row r="21" spans="3:81" s="1" customFormat="1" ht="12" customHeight="1" hidden="1">
      <c r="C21" s="13" t="s">
        <v>32</v>
      </c>
      <c r="D21" s="38" t="s">
        <v>33</v>
      </c>
      <c r="E21" s="54" t="s">
        <v>33</v>
      </c>
      <c r="F21" s="89" t="e">
        <f t="shared" si="26"/>
        <v>#VALUE!</v>
      </c>
      <c r="G21" s="89"/>
      <c r="H21" s="89">
        <f t="shared" si="24"/>
        <v>0</v>
      </c>
      <c r="I21" s="89" t="e">
        <f t="shared" si="24"/>
        <v>#VALUE!</v>
      </c>
      <c r="J21" s="39"/>
      <c r="K21" s="42" t="s">
        <v>81</v>
      </c>
      <c r="L21" s="42"/>
      <c r="M21" s="42"/>
      <c r="N21" s="37" t="e">
        <f t="shared" si="0"/>
        <v>#VALUE!</v>
      </c>
      <c r="O21" s="37">
        <f t="shared" si="1"/>
        <v>0</v>
      </c>
      <c r="P21" s="42"/>
      <c r="Q21" s="42"/>
      <c r="R21" s="42"/>
      <c r="S21" s="42"/>
      <c r="T21" s="37">
        <f t="shared" si="2"/>
        <v>0</v>
      </c>
      <c r="U21" s="37">
        <f t="shared" si="3"/>
        <v>0</v>
      </c>
      <c r="V21" s="42"/>
      <c r="W21" s="42"/>
      <c r="X21" s="42"/>
      <c r="Y21" s="42"/>
      <c r="Z21" s="37">
        <f t="shared" si="4"/>
        <v>0</v>
      </c>
      <c r="AA21" s="37">
        <f t="shared" si="5"/>
        <v>0</v>
      </c>
      <c r="AB21" s="42"/>
      <c r="AC21" s="42"/>
      <c r="AD21" s="42"/>
      <c r="AE21" s="42"/>
      <c r="AF21" s="37">
        <f t="shared" si="6"/>
        <v>0</v>
      </c>
      <c r="AG21" s="37">
        <f t="shared" si="7"/>
        <v>0</v>
      </c>
      <c r="AH21" s="42"/>
      <c r="AI21" s="42"/>
      <c r="AJ21" s="42"/>
      <c r="AK21" s="42"/>
      <c r="AL21" s="37">
        <f t="shared" si="8"/>
        <v>0</v>
      </c>
      <c r="AM21" s="37">
        <f t="shared" si="9"/>
        <v>0</v>
      </c>
      <c r="AN21" s="42"/>
      <c r="AO21" s="42"/>
      <c r="AP21" s="42"/>
      <c r="AQ21" s="42"/>
      <c r="AR21" s="37">
        <f t="shared" si="10"/>
        <v>0</v>
      </c>
      <c r="AS21" s="37">
        <f t="shared" si="11"/>
        <v>0</v>
      </c>
      <c r="AT21" s="42"/>
      <c r="AU21" s="42"/>
      <c r="AV21" s="42"/>
      <c r="AW21" s="42"/>
      <c r="AX21" s="37">
        <f t="shared" si="12"/>
        <v>0</v>
      </c>
      <c r="AY21" s="37">
        <f t="shared" si="13"/>
        <v>0</v>
      </c>
      <c r="AZ21" s="42"/>
      <c r="BA21" s="42"/>
      <c r="BB21" s="42"/>
      <c r="BC21" s="42"/>
      <c r="BD21" s="37">
        <f t="shared" si="14"/>
        <v>0</v>
      </c>
      <c r="BE21" s="37">
        <f t="shared" si="15"/>
        <v>0</v>
      </c>
      <c r="BF21" s="42"/>
      <c r="BG21" s="42"/>
      <c r="BH21" s="42"/>
      <c r="BI21" s="42"/>
      <c r="BJ21" s="37">
        <f t="shared" si="16"/>
        <v>0</v>
      </c>
      <c r="BK21" s="37">
        <f t="shared" si="17"/>
        <v>0</v>
      </c>
      <c r="BL21" s="42"/>
      <c r="BM21" s="42"/>
      <c r="BN21" s="44"/>
      <c r="BO21" s="44"/>
      <c r="BP21" s="37">
        <f t="shared" si="18"/>
        <v>0</v>
      </c>
      <c r="BQ21" s="37">
        <f t="shared" si="19"/>
        <v>0</v>
      </c>
      <c r="BR21" s="42"/>
      <c r="BS21" s="42"/>
      <c r="BT21" s="42"/>
      <c r="BU21" s="42"/>
      <c r="BV21" s="37">
        <f t="shared" si="20"/>
        <v>0</v>
      </c>
      <c r="BW21" s="37">
        <f t="shared" si="21"/>
        <v>0</v>
      </c>
      <c r="BX21" s="42"/>
      <c r="BY21" s="42"/>
      <c r="BZ21" s="42"/>
      <c r="CA21" s="42"/>
      <c r="CB21" s="37">
        <f t="shared" si="22"/>
        <v>0</v>
      </c>
      <c r="CC21" s="37">
        <f t="shared" si="23"/>
        <v>0</v>
      </c>
    </row>
    <row r="22" spans="3:81" s="19" customFormat="1" ht="15.75" customHeight="1">
      <c r="C22" s="20" t="s">
        <v>34</v>
      </c>
      <c r="D22" s="43" t="s">
        <v>35</v>
      </c>
      <c r="E22" s="56" t="s">
        <v>35</v>
      </c>
      <c r="F22" s="89">
        <f t="shared" si="26"/>
        <v>161.6</v>
      </c>
      <c r="G22" s="89">
        <f t="shared" si="26"/>
        <v>178.00000000000003</v>
      </c>
      <c r="H22" s="89">
        <f t="shared" si="24"/>
        <v>171.30000000000004</v>
      </c>
      <c r="I22" s="89">
        <f t="shared" si="24"/>
        <v>9.70000000000001</v>
      </c>
      <c r="J22" s="91">
        <v>150.2</v>
      </c>
      <c r="K22" s="44">
        <v>117.2</v>
      </c>
      <c r="L22" s="44">
        <v>133.8</v>
      </c>
      <c r="M22" s="44">
        <v>130.8</v>
      </c>
      <c r="N22" s="37">
        <f t="shared" si="0"/>
        <v>13.600000000000009</v>
      </c>
      <c r="O22" s="37">
        <f t="shared" si="1"/>
        <v>-3</v>
      </c>
      <c r="P22" s="44">
        <v>0.8</v>
      </c>
      <c r="Q22" s="44">
        <v>2.8</v>
      </c>
      <c r="R22" s="44">
        <v>8.9</v>
      </c>
      <c r="S22" s="44">
        <v>6.9</v>
      </c>
      <c r="T22" s="37">
        <f t="shared" si="2"/>
        <v>4.1000000000000005</v>
      </c>
      <c r="U22" s="37">
        <f t="shared" si="3"/>
        <v>-2</v>
      </c>
      <c r="V22" s="44"/>
      <c r="W22" s="44"/>
      <c r="X22" s="44"/>
      <c r="Y22" s="44"/>
      <c r="Z22" s="37">
        <f t="shared" si="4"/>
        <v>0</v>
      </c>
      <c r="AA22" s="37">
        <f t="shared" si="5"/>
        <v>0</v>
      </c>
      <c r="AB22" s="44">
        <v>9.6</v>
      </c>
      <c r="AC22" s="44"/>
      <c r="AD22" s="44">
        <v>0.3</v>
      </c>
      <c r="AE22" s="44">
        <v>0.3</v>
      </c>
      <c r="AF22" s="37">
        <f t="shared" si="6"/>
        <v>0.3</v>
      </c>
      <c r="AG22" s="37">
        <f t="shared" si="7"/>
        <v>0</v>
      </c>
      <c r="AH22" s="44">
        <v>5.4</v>
      </c>
      <c r="AI22" s="44">
        <v>0</v>
      </c>
      <c r="AJ22" s="44"/>
      <c r="AK22" s="44"/>
      <c r="AL22" s="37">
        <f t="shared" si="8"/>
        <v>0</v>
      </c>
      <c r="AM22" s="37">
        <f t="shared" si="9"/>
        <v>0</v>
      </c>
      <c r="AN22" s="44">
        <v>1.5</v>
      </c>
      <c r="AO22" s="44">
        <v>6</v>
      </c>
      <c r="AP22" s="44">
        <v>4.5</v>
      </c>
      <c r="AQ22" s="44">
        <v>4.5</v>
      </c>
      <c r="AR22" s="37">
        <f t="shared" si="10"/>
        <v>-1.5</v>
      </c>
      <c r="AS22" s="37">
        <f t="shared" si="11"/>
        <v>0</v>
      </c>
      <c r="AT22" s="44">
        <v>25.9</v>
      </c>
      <c r="AU22" s="44">
        <v>30.6</v>
      </c>
      <c r="AV22" s="44">
        <v>9</v>
      </c>
      <c r="AW22" s="44">
        <v>9</v>
      </c>
      <c r="AX22" s="37">
        <f t="shared" si="12"/>
        <v>-21.6</v>
      </c>
      <c r="AY22" s="37">
        <f t="shared" si="13"/>
        <v>0</v>
      </c>
      <c r="AZ22" s="44">
        <v>74.3</v>
      </c>
      <c r="BA22" s="44">
        <v>0</v>
      </c>
      <c r="BB22" s="44"/>
      <c r="BC22" s="44"/>
      <c r="BD22" s="37">
        <f t="shared" si="14"/>
        <v>0</v>
      </c>
      <c r="BE22" s="37">
        <f t="shared" si="15"/>
        <v>0</v>
      </c>
      <c r="BF22" s="44"/>
      <c r="BG22" s="44"/>
      <c r="BH22" s="44">
        <v>0</v>
      </c>
      <c r="BI22" s="44"/>
      <c r="BJ22" s="37">
        <f t="shared" si="16"/>
        <v>0</v>
      </c>
      <c r="BK22" s="37">
        <f t="shared" si="17"/>
        <v>0</v>
      </c>
      <c r="BL22" s="44">
        <v>1.2</v>
      </c>
      <c r="BM22" s="44"/>
      <c r="BN22" s="42"/>
      <c r="BO22" s="42"/>
      <c r="BP22" s="37">
        <f t="shared" si="18"/>
        <v>0</v>
      </c>
      <c r="BQ22" s="37">
        <f t="shared" si="19"/>
        <v>0</v>
      </c>
      <c r="BR22" s="44"/>
      <c r="BS22" s="44"/>
      <c r="BT22" s="44">
        <v>16.5</v>
      </c>
      <c r="BU22" s="44">
        <v>16.5</v>
      </c>
      <c r="BV22" s="37">
        <f t="shared" si="20"/>
        <v>16.5</v>
      </c>
      <c r="BW22" s="37">
        <f t="shared" si="21"/>
        <v>0</v>
      </c>
      <c r="BX22" s="44">
        <v>4.8</v>
      </c>
      <c r="BY22" s="44">
        <v>5</v>
      </c>
      <c r="BZ22" s="44">
        <v>5</v>
      </c>
      <c r="CA22" s="44">
        <v>3.3</v>
      </c>
      <c r="CB22" s="37">
        <f t="shared" si="22"/>
        <v>-1.7000000000000002</v>
      </c>
      <c r="CC22" s="37">
        <f t="shared" si="23"/>
        <v>-1.7000000000000002</v>
      </c>
    </row>
    <row r="23" spans="3:81" s="19" customFormat="1" ht="16.5" customHeight="1">
      <c r="C23" s="20" t="s">
        <v>36</v>
      </c>
      <c r="D23" s="43" t="s">
        <v>37</v>
      </c>
      <c r="E23" s="56" t="s">
        <v>37</v>
      </c>
      <c r="F23" s="89">
        <f t="shared" si="26"/>
        <v>27943.2</v>
      </c>
      <c r="G23" s="89">
        <f t="shared" si="26"/>
        <v>17597.9</v>
      </c>
      <c r="H23" s="89">
        <f t="shared" si="24"/>
        <v>31073.699999999997</v>
      </c>
      <c r="I23" s="89">
        <f t="shared" si="24"/>
        <v>3130.499999999999</v>
      </c>
      <c r="J23" s="91">
        <v>9115.8</v>
      </c>
      <c r="K23" s="44">
        <v>12139</v>
      </c>
      <c r="L23" s="44">
        <v>7434.3</v>
      </c>
      <c r="M23" s="44">
        <v>13424.8</v>
      </c>
      <c r="N23" s="37">
        <f t="shared" si="0"/>
        <v>1285.7999999999993</v>
      </c>
      <c r="O23" s="37">
        <f t="shared" si="1"/>
        <v>5990.499999999999</v>
      </c>
      <c r="P23" s="44">
        <v>742.8</v>
      </c>
      <c r="Q23" s="44">
        <v>1111.5</v>
      </c>
      <c r="R23" s="44">
        <v>690.7</v>
      </c>
      <c r="S23" s="44">
        <v>1254.3</v>
      </c>
      <c r="T23" s="37">
        <f t="shared" si="2"/>
        <v>142.79999999999995</v>
      </c>
      <c r="U23" s="37">
        <f t="shared" si="3"/>
        <v>563.5999999999999</v>
      </c>
      <c r="V23" s="44">
        <v>2022.1</v>
      </c>
      <c r="W23" s="42">
        <v>2927.4</v>
      </c>
      <c r="X23" s="42">
        <v>2089.7</v>
      </c>
      <c r="Y23" s="42">
        <v>3624.3</v>
      </c>
      <c r="Z23" s="37">
        <f t="shared" si="4"/>
        <v>696.9000000000001</v>
      </c>
      <c r="AA23" s="37">
        <f t="shared" si="5"/>
        <v>1534.6000000000004</v>
      </c>
      <c r="AB23" s="44">
        <v>277.2</v>
      </c>
      <c r="AC23" s="42">
        <v>370.6</v>
      </c>
      <c r="AD23" s="42">
        <v>228.2</v>
      </c>
      <c r="AE23" s="42">
        <v>409.3</v>
      </c>
      <c r="AF23" s="37">
        <f t="shared" si="6"/>
        <v>38.69999999999999</v>
      </c>
      <c r="AG23" s="37">
        <f t="shared" si="7"/>
        <v>181.10000000000002</v>
      </c>
      <c r="AH23" s="44">
        <v>321.7</v>
      </c>
      <c r="AI23" s="42">
        <v>443.2</v>
      </c>
      <c r="AJ23" s="42">
        <v>323.3</v>
      </c>
      <c r="AK23" s="42">
        <v>622.5</v>
      </c>
      <c r="AL23" s="37">
        <f t="shared" si="8"/>
        <v>179.3</v>
      </c>
      <c r="AM23" s="37">
        <f t="shared" si="9"/>
        <v>299.2</v>
      </c>
      <c r="AN23" s="44">
        <v>1922.9</v>
      </c>
      <c r="AO23" s="42">
        <v>2761</v>
      </c>
      <c r="AP23" s="42">
        <v>1854.5</v>
      </c>
      <c r="AQ23" s="42">
        <v>2934.2</v>
      </c>
      <c r="AR23" s="37">
        <f t="shared" si="10"/>
        <v>173.19999999999982</v>
      </c>
      <c r="AS23" s="37">
        <f t="shared" si="11"/>
        <v>1079.6999999999998</v>
      </c>
      <c r="AT23" s="44">
        <v>736.2</v>
      </c>
      <c r="AU23" s="42">
        <v>800.3</v>
      </c>
      <c r="AV23" s="42">
        <v>521.2</v>
      </c>
      <c r="AW23" s="42">
        <v>772.2</v>
      </c>
      <c r="AX23" s="37">
        <f t="shared" si="12"/>
        <v>-28.09999999999991</v>
      </c>
      <c r="AY23" s="37">
        <f t="shared" si="13"/>
        <v>251</v>
      </c>
      <c r="AZ23" s="44">
        <v>381</v>
      </c>
      <c r="BA23" s="42">
        <v>574.2</v>
      </c>
      <c r="BB23" s="42">
        <v>459.8</v>
      </c>
      <c r="BC23" s="42">
        <v>739.8</v>
      </c>
      <c r="BD23" s="37">
        <f t="shared" si="14"/>
        <v>165.5999999999999</v>
      </c>
      <c r="BE23" s="37">
        <f t="shared" si="15"/>
        <v>279.99999999999994</v>
      </c>
      <c r="BF23" s="44">
        <v>1175.9</v>
      </c>
      <c r="BG23" s="42">
        <v>1498.3</v>
      </c>
      <c r="BH23" s="42">
        <v>754.5</v>
      </c>
      <c r="BI23" s="42">
        <v>1319.1</v>
      </c>
      <c r="BJ23" s="37">
        <f t="shared" si="16"/>
        <v>-179.20000000000005</v>
      </c>
      <c r="BK23" s="37">
        <f t="shared" si="17"/>
        <v>564.5999999999999</v>
      </c>
      <c r="BL23" s="44">
        <v>247.4</v>
      </c>
      <c r="BM23" s="42">
        <v>260.4</v>
      </c>
      <c r="BN23" s="44">
        <v>199.6</v>
      </c>
      <c r="BO23" s="44">
        <v>297.2</v>
      </c>
      <c r="BP23" s="37">
        <f t="shared" si="18"/>
        <v>36.80000000000001</v>
      </c>
      <c r="BQ23" s="37">
        <f t="shared" si="19"/>
        <v>97.6</v>
      </c>
      <c r="BR23" s="44">
        <v>1914.8</v>
      </c>
      <c r="BS23" s="42">
        <v>2357.3</v>
      </c>
      <c r="BT23" s="42">
        <v>1472.2</v>
      </c>
      <c r="BU23" s="42">
        <v>2680</v>
      </c>
      <c r="BV23" s="37">
        <f t="shared" si="20"/>
        <v>322.6999999999998</v>
      </c>
      <c r="BW23" s="37">
        <f t="shared" si="21"/>
        <v>1207.8</v>
      </c>
      <c r="BX23" s="44">
        <v>1813</v>
      </c>
      <c r="BY23" s="44">
        <v>2700</v>
      </c>
      <c r="BZ23" s="44">
        <v>1569.9</v>
      </c>
      <c r="CA23" s="44">
        <v>2996</v>
      </c>
      <c r="CB23" s="37">
        <f t="shared" si="22"/>
        <v>296</v>
      </c>
      <c r="CC23" s="37">
        <f t="shared" si="23"/>
        <v>1426.1</v>
      </c>
    </row>
    <row r="24" spans="3:81" s="19" customFormat="1" ht="16.5" customHeight="1">
      <c r="C24" s="20"/>
      <c r="D24" s="43" t="s">
        <v>39</v>
      </c>
      <c r="E24" s="45" t="s">
        <v>39</v>
      </c>
      <c r="F24" s="89"/>
      <c r="G24" s="89">
        <f t="shared" si="26"/>
        <v>0</v>
      </c>
      <c r="H24" s="89">
        <f t="shared" si="24"/>
        <v>0</v>
      </c>
      <c r="I24" s="89">
        <f t="shared" si="24"/>
        <v>0</v>
      </c>
      <c r="J24" s="91"/>
      <c r="K24" s="44"/>
      <c r="L24" s="44">
        <v>0</v>
      </c>
      <c r="M24" s="44"/>
      <c r="N24" s="37">
        <f t="shared" si="0"/>
        <v>0</v>
      </c>
      <c r="O24" s="37">
        <f t="shared" si="1"/>
        <v>0</v>
      </c>
      <c r="P24" s="44"/>
      <c r="Q24" s="44"/>
      <c r="R24" s="44"/>
      <c r="S24" s="44"/>
      <c r="T24" s="37">
        <f t="shared" si="2"/>
        <v>0</v>
      </c>
      <c r="U24" s="37">
        <f t="shared" si="3"/>
        <v>0</v>
      </c>
      <c r="V24" s="44"/>
      <c r="W24" s="44"/>
      <c r="X24" s="44"/>
      <c r="Y24" s="44"/>
      <c r="Z24" s="37">
        <f t="shared" si="4"/>
        <v>0</v>
      </c>
      <c r="AA24" s="37">
        <f t="shared" si="5"/>
        <v>0</v>
      </c>
      <c r="AB24" s="44"/>
      <c r="AC24" s="44" t="s">
        <v>81</v>
      </c>
      <c r="AD24" s="44"/>
      <c r="AE24" s="44"/>
      <c r="AF24" s="37"/>
      <c r="AG24" s="37">
        <f t="shared" si="7"/>
        <v>0</v>
      </c>
      <c r="AH24" s="44"/>
      <c r="AI24" s="44"/>
      <c r="AJ24" s="44"/>
      <c r="AK24" s="44"/>
      <c r="AL24" s="37">
        <f t="shared" si="8"/>
        <v>0</v>
      </c>
      <c r="AM24" s="37">
        <f t="shared" si="9"/>
        <v>0</v>
      </c>
      <c r="AN24" s="44"/>
      <c r="AO24" s="44"/>
      <c r="AP24" s="44"/>
      <c r="AQ24" s="44"/>
      <c r="AR24" s="37">
        <f t="shared" si="10"/>
        <v>0</v>
      </c>
      <c r="AS24" s="37">
        <f t="shared" si="11"/>
        <v>0</v>
      </c>
      <c r="AT24" s="44"/>
      <c r="AU24" s="44"/>
      <c r="AV24" s="44"/>
      <c r="AW24" s="44"/>
      <c r="AX24" s="37">
        <f t="shared" si="12"/>
        <v>0</v>
      </c>
      <c r="AY24" s="37">
        <f t="shared" si="13"/>
        <v>0</v>
      </c>
      <c r="AZ24" s="44"/>
      <c r="BA24" s="44"/>
      <c r="BB24" s="44"/>
      <c r="BC24" s="44"/>
      <c r="BD24" s="37">
        <f t="shared" si="14"/>
        <v>0</v>
      </c>
      <c r="BE24" s="37">
        <f t="shared" si="15"/>
        <v>0</v>
      </c>
      <c r="BF24" s="44"/>
      <c r="BG24" s="44"/>
      <c r="BH24" s="44"/>
      <c r="BI24" s="44"/>
      <c r="BJ24" s="37">
        <f t="shared" si="16"/>
        <v>0</v>
      </c>
      <c r="BK24" s="37">
        <f t="shared" si="17"/>
        <v>0</v>
      </c>
      <c r="BL24" s="44"/>
      <c r="BM24" s="44"/>
      <c r="BN24" s="44"/>
      <c r="BO24" s="44"/>
      <c r="BP24" s="37">
        <f t="shared" si="18"/>
        <v>0</v>
      </c>
      <c r="BQ24" s="37">
        <f t="shared" si="19"/>
        <v>0</v>
      </c>
      <c r="BR24" s="44"/>
      <c r="BS24" s="44"/>
      <c r="BT24" s="44"/>
      <c r="BU24" s="44"/>
      <c r="BV24" s="37">
        <f t="shared" si="20"/>
        <v>0</v>
      </c>
      <c r="BW24" s="37">
        <f t="shared" si="21"/>
        <v>0</v>
      </c>
      <c r="BX24" s="44"/>
      <c r="BY24" s="44"/>
      <c r="BZ24" s="44"/>
      <c r="CA24" s="44"/>
      <c r="CB24" s="37">
        <f t="shared" si="22"/>
        <v>0</v>
      </c>
      <c r="CC24" s="37">
        <f t="shared" si="23"/>
        <v>0</v>
      </c>
    </row>
    <row r="25" spans="1:81" s="19" customFormat="1" ht="16.5" customHeight="1">
      <c r="A25" s="19">
        <v>1</v>
      </c>
      <c r="C25" s="20"/>
      <c r="D25" s="43" t="s">
        <v>41</v>
      </c>
      <c r="E25" s="45" t="s">
        <v>41</v>
      </c>
      <c r="F25" s="89">
        <f>K25+Q25+W25+AC25+AI25+AO25+AU25+BA25+BG25+BM25+BS25+BY25</f>
        <v>5697.2</v>
      </c>
      <c r="G25" s="89">
        <f t="shared" si="26"/>
        <v>2384.7</v>
      </c>
      <c r="H25" s="89">
        <f t="shared" si="24"/>
        <v>2191.6</v>
      </c>
      <c r="I25" s="89">
        <f t="shared" si="24"/>
        <v>-3505.6</v>
      </c>
      <c r="J25" s="91">
        <v>2307</v>
      </c>
      <c r="K25" s="44">
        <v>1490.3</v>
      </c>
      <c r="L25" s="44">
        <v>2312.3</v>
      </c>
      <c r="M25" s="44">
        <v>2153.9</v>
      </c>
      <c r="N25" s="37">
        <f t="shared" si="0"/>
        <v>663.6000000000001</v>
      </c>
      <c r="O25" s="37">
        <f t="shared" si="1"/>
        <v>-158.4000000000001</v>
      </c>
      <c r="P25" s="44">
        <v>30.8</v>
      </c>
      <c r="Q25" s="44">
        <v>0.4</v>
      </c>
      <c r="R25" s="44">
        <v>0.4</v>
      </c>
      <c r="S25" s="44">
        <v>0.4</v>
      </c>
      <c r="T25" s="37">
        <f t="shared" si="2"/>
        <v>0</v>
      </c>
      <c r="U25" s="37">
        <f t="shared" si="3"/>
        <v>0</v>
      </c>
      <c r="V25" s="44">
        <v>1323.2</v>
      </c>
      <c r="W25" s="44">
        <v>4153.3</v>
      </c>
      <c r="X25" s="44">
        <v>0</v>
      </c>
      <c r="Y25" s="44"/>
      <c r="Z25" s="37">
        <f t="shared" si="4"/>
        <v>-4153.3</v>
      </c>
      <c r="AA25" s="37">
        <f t="shared" si="5"/>
        <v>0</v>
      </c>
      <c r="AB25" s="44"/>
      <c r="AC25" s="44"/>
      <c r="AD25" s="44">
        <v>0</v>
      </c>
      <c r="AE25" s="44"/>
      <c r="AF25" s="37">
        <f t="shared" si="6"/>
        <v>0</v>
      </c>
      <c r="AG25" s="37">
        <f t="shared" si="7"/>
        <v>0</v>
      </c>
      <c r="AH25" s="44">
        <v>55.3</v>
      </c>
      <c r="AI25" s="44"/>
      <c r="AJ25" s="44">
        <v>0.1</v>
      </c>
      <c r="AK25" s="44">
        <v>0.1</v>
      </c>
      <c r="AL25" s="37">
        <f t="shared" si="8"/>
        <v>0.1</v>
      </c>
      <c r="AM25" s="37">
        <f t="shared" si="9"/>
        <v>0</v>
      </c>
      <c r="AN25" s="44"/>
      <c r="AO25" s="44"/>
      <c r="AP25" s="44">
        <v>34.7</v>
      </c>
      <c r="AQ25" s="44">
        <v>0</v>
      </c>
      <c r="AR25" s="37">
        <f t="shared" si="10"/>
        <v>0</v>
      </c>
      <c r="AS25" s="37">
        <f t="shared" si="11"/>
        <v>-34.7</v>
      </c>
      <c r="AT25" s="44">
        <v>1</v>
      </c>
      <c r="AU25" s="44">
        <v>1</v>
      </c>
      <c r="AV25" s="44">
        <v>1</v>
      </c>
      <c r="AW25" s="44">
        <v>1</v>
      </c>
      <c r="AX25" s="37">
        <f t="shared" si="12"/>
        <v>0</v>
      </c>
      <c r="AY25" s="37">
        <f t="shared" si="13"/>
        <v>0</v>
      </c>
      <c r="AZ25" s="44">
        <v>30.4</v>
      </c>
      <c r="BA25" s="44"/>
      <c r="BB25" s="44"/>
      <c r="BC25" s="44"/>
      <c r="BD25" s="37">
        <f t="shared" si="14"/>
        <v>0</v>
      </c>
      <c r="BE25" s="37">
        <f t="shared" si="15"/>
        <v>0</v>
      </c>
      <c r="BF25" s="44"/>
      <c r="BG25" s="44"/>
      <c r="BH25" s="44">
        <v>5.5</v>
      </c>
      <c r="BI25" s="44">
        <v>5.5</v>
      </c>
      <c r="BJ25" s="37">
        <f t="shared" si="16"/>
        <v>5.5</v>
      </c>
      <c r="BK25" s="37">
        <f t="shared" si="17"/>
        <v>0</v>
      </c>
      <c r="BL25" s="44">
        <v>1.1</v>
      </c>
      <c r="BM25" s="44">
        <v>21.5</v>
      </c>
      <c r="BN25" s="42">
        <v>0</v>
      </c>
      <c r="BO25" s="42"/>
      <c r="BP25" s="37">
        <f t="shared" si="18"/>
        <v>-21.5</v>
      </c>
      <c r="BQ25" s="37">
        <f t="shared" si="19"/>
        <v>0</v>
      </c>
      <c r="BR25" s="44"/>
      <c r="BS25" s="44"/>
      <c r="BT25" s="44">
        <v>0</v>
      </c>
      <c r="BU25" s="44"/>
      <c r="BV25" s="37">
        <f t="shared" si="20"/>
        <v>0</v>
      </c>
      <c r="BW25" s="37">
        <f t="shared" si="21"/>
        <v>0</v>
      </c>
      <c r="BX25" s="44">
        <v>145</v>
      </c>
      <c r="BY25" s="44">
        <v>30.7</v>
      </c>
      <c r="BZ25" s="44">
        <v>30.7</v>
      </c>
      <c r="CA25" s="44">
        <v>30.7</v>
      </c>
      <c r="CB25" s="37">
        <f t="shared" si="22"/>
        <v>0</v>
      </c>
      <c r="CC25" s="37">
        <f t="shared" si="23"/>
        <v>0</v>
      </c>
    </row>
    <row r="26" spans="1:81" s="1" customFormat="1" ht="16.5" customHeight="1">
      <c r="A26" s="1">
        <v>1</v>
      </c>
      <c r="C26" s="13" t="s">
        <v>67</v>
      </c>
      <c r="D26" s="38" t="s">
        <v>43</v>
      </c>
      <c r="E26" s="54" t="s">
        <v>43</v>
      </c>
      <c r="F26" s="89">
        <f>K26+Q26+W26+AC26+AI26+AO26+AU26+BA26+BG26+BM26+BS26+BY26</f>
        <v>9873.400000000001</v>
      </c>
      <c r="G26" s="89">
        <f t="shared" si="26"/>
        <v>3969.2</v>
      </c>
      <c r="H26" s="89">
        <f t="shared" si="24"/>
        <v>11250.400000000001</v>
      </c>
      <c r="I26" s="89">
        <f t="shared" si="24"/>
        <v>1377.0000000000005</v>
      </c>
      <c r="J26" s="39">
        <v>1815.1</v>
      </c>
      <c r="K26" s="42">
        <v>3752.2</v>
      </c>
      <c r="L26" s="42">
        <v>1266.5</v>
      </c>
      <c r="M26" s="42">
        <v>4389.1</v>
      </c>
      <c r="N26" s="37">
        <f t="shared" si="0"/>
        <v>636.9000000000005</v>
      </c>
      <c r="O26" s="37">
        <f t="shared" si="1"/>
        <v>3122.6000000000004</v>
      </c>
      <c r="P26" s="42">
        <v>353</v>
      </c>
      <c r="Q26" s="42">
        <v>599.3</v>
      </c>
      <c r="R26" s="42">
        <v>184.4</v>
      </c>
      <c r="S26" s="42">
        <v>617.6</v>
      </c>
      <c r="T26" s="37">
        <f t="shared" si="2"/>
        <v>18.300000000000068</v>
      </c>
      <c r="U26" s="37">
        <f t="shared" si="3"/>
        <v>433.20000000000005</v>
      </c>
      <c r="V26" s="42">
        <v>285</v>
      </c>
      <c r="W26" s="42">
        <v>1086.3</v>
      </c>
      <c r="X26" s="42">
        <v>219.2</v>
      </c>
      <c r="Y26" s="42">
        <v>802.1</v>
      </c>
      <c r="Z26" s="37">
        <f t="shared" si="4"/>
        <v>-284.19999999999993</v>
      </c>
      <c r="AA26" s="37">
        <f t="shared" si="5"/>
        <v>582.9000000000001</v>
      </c>
      <c r="AB26" s="42">
        <v>435.6</v>
      </c>
      <c r="AC26" s="42">
        <v>522.1</v>
      </c>
      <c r="AD26" s="42">
        <v>220.4</v>
      </c>
      <c r="AE26" s="42">
        <v>722.9</v>
      </c>
      <c r="AF26" s="37">
        <f t="shared" si="6"/>
        <v>200.79999999999995</v>
      </c>
      <c r="AG26" s="37">
        <f t="shared" si="7"/>
        <v>502.5</v>
      </c>
      <c r="AH26" s="42">
        <v>418.3</v>
      </c>
      <c r="AI26" s="42">
        <v>542</v>
      </c>
      <c r="AJ26" s="42">
        <v>281.5</v>
      </c>
      <c r="AK26" s="42">
        <v>615.9</v>
      </c>
      <c r="AL26" s="37">
        <f t="shared" si="8"/>
        <v>73.89999999999998</v>
      </c>
      <c r="AM26" s="37">
        <f t="shared" si="9"/>
        <v>334.4</v>
      </c>
      <c r="AN26" s="42">
        <v>347.9</v>
      </c>
      <c r="AO26" s="42">
        <v>512.4</v>
      </c>
      <c r="AP26" s="42">
        <v>374.6</v>
      </c>
      <c r="AQ26" s="42">
        <v>832.4</v>
      </c>
      <c r="AR26" s="37">
        <f t="shared" si="10"/>
        <v>320</v>
      </c>
      <c r="AS26" s="37">
        <f t="shared" si="11"/>
        <v>457.79999999999995</v>
      </c>
      <c r="AT26" s="42">
        <v>373.9</v>
      </c>
      <c r="AU26" s="42">
        <v>504.9</v>
      </c>
      <c r="AV26" s="42">
        <v>233.6</v>
      </c>
      <c r="AW26" s="42">
        <v>659.2</v>
      </c>
      <c r="AX26" s="37">
        <f t="shared" si="12"/>
        <v>154.30000000000007</v>
      </c>
      <c r="AY26" s="37">
        <f t="shared" si="13"/>
        <v>425.6</v>
      </c>
      <c r="AZ26" s="42">
        <v>283.9</v>
      </c>
      <c r="BA26" s="42">
        <v>452.2</v>
      </c>
      <c r="BB26" s="42">
        <v>284.7</v>
      </c>
      <c r="BC26" s="42">
        <v>541</v>
      </c>
      <c r="BD26" s="37">
        <f t="shared" si="14"/>
        <v>88.80000000000001</v>
      </c>
      <c r="BE26" s="37">
        <f t="shared" si="15"/>
        <v>256.3</v>
      </c>
      <c r="BF26" s="42">
        <v>321.2</v>
      </c>
      <c r="BG26" s="42">
        <v>732.9</v>
      </c>
      <c r="BH26" s="42">
        <v>188.6</v>
      </c>
      <c r="BI26" s="42">
        <v>578.5</v>
      </c>
      <c r="BJ26" s="37">
        <f t="shared" si="16"/>
        <v>-154.39999999999998</v>
      </c>
      <c r="BK26" s="37">
        <f t="shared" si="17"/>
        <v>389.9</v>
      </c>
      <c r="BL26" s="42">
        <v>167.2</v>
      </c>
      <c r="BM26" s="42">
        <v>294.7</v>
      </c>
      <c r="BN26" s="42">
        <v>209.5</v>
      </c>
      <c r="BO26" s="42">
        <v>388.7</v>
      </c>
      <c r="BP26" s="37">
        <f t="shared" si="18"/>
        <v>94</v>
      </c>
      <c r="BQ26" s="37">
        <f t="shared" si="19"/>
        <v>179.2</v>
      </c>
      <c r="BR26" s="42">
        <v>357</v>
      </c>
      <c r="BS26" s="42">
        <v>541.7</v>
      </c>
      <c r="BT26" s="42">
        <v>326.3</v>
      </c>
      <c r="BU26" s="42">
        <v>721.2</v>
      </c>
      <c r="BV26" s="37">
        <f t="shared" si="20"/>
        <v>179.5</v>
      </c>
      <c r="BW26" s="37">
        <f t="shared" si="21"/>
        <v>394.90000000000003</v>
      </c>
      <c r="BX26" s="42">
        <v>198.6</v>
      </c>
      <c r="BY26" s="42">
        <v>332.7</v>
      </c>
      <c r="BZ26" s="42">
        <v>179.9</v>
      </c>
      <c r="CA26" s="42">
        <v>381.8</v>
      </c>
      <c r="CB26" s="37">
        <f t="shared" si="22"/>
        <v>49.10000000000002</v>
      </c>
      <c r="CC26" s="37">
        <f t="shared" si="23"/>
        <v>201.9</v>
      </c>
    </row>
    <row r="27" spans="3:81" s="1" customFormat="1" ht="27" customHeight="1">
      <c r="C27" s="13" t="s">
        <v>44</v>
      </c>
      <c r="D27" s="38" t="s">
        <v>45</v>
      </c>
      <c r="E27" s="54" t="s">
        <v>45</v>
      </c>
      <c r="F27" s="89">
        <f>K27+Q27+W27+AC27+AI27+AO27+AU27+BA27+BG27+BM27+BS27+BY27</f>
        <v>5.3</v>
      </c>
      <c r="G27" s="89">
        <f t="shared" si="26"/>
        <v>435.7</v>
      </c>
      <c r="H27" s="89">
        <f t="shared" si="24"/>
        <v>435.09999999999997</v>
      </c>
      <c r="I27" s="89">
        <f t="shared" si="24"/>
        <v>429.79999999999995</v>
      </c>
      <c r="J27" s="39"/>
      <c r="K27" s="42">
        <v>5.3</v>
      </c>
      <c r="L27" s="42">
        <v>0.5</v>
      </c>
      <c r="M27" s="42">
        <v>3.2</v>
      </c>
      <c r="N27" s="37">
        <f t="shared" si="0"/>
        <v>-2.0999999999999996</v>
      </c>
      <c r="O27" s="37">
        <f t="shared" si="1"/>
        <v>2.7</v>
      </c>
      <c r="P27" s="42"/>
      <c r="Q27" s="42"/>
      <c r="R27" s="42"/>
      <c r="S27" s="42"/>
      <c r="T27" s="37">
        <f t="shared" si="2"/>
        <v>0</v>
      </c>
      <c r="U27" s="37">
        <f t="shared" si="3"/>
        <v>0</v>
      </c>
      <c r="V27" s="42"/>
      <c r="W27" s="42"/>
      <c r="X27" s="42"/>
      <c r="Y27" s="42"/>
      <c r="Z27" s="37">
        <f t="shared" si="4"/>
        <v>0</v>
      </c>
      <c r="AA27" s="37">
        <f t="shared" si="5"/>
        <v>0</v>
      </c>
      <c r="AB27" s="42"/>
      <c r="AC27" s="42"/>
      <c r="AD27" s="42"/>
      <c r="AE27" s="42"/>
      <c r="AF27" s="37">
        <f t="shared" si="6"/>
        <v>0</v>
      </c>
      <c r="AG27" s="37">
        <f t="shared" si="7"/>
        <v>0</v>
      </c>
      <c r="AH27" s="42"/>
      <c r="AI27" s="42"/>
      <c r="AJ27" s="42"/>
      <c r="AK27" s="42"/>
      <c r="AL27" s="37">
        <f t="shared" si="8"/>
        <v>0</v>
      </c>
      <c r="AM27" s="37">
        <f t="shared" si="9"/>
        <v>0</v>
      </c>
      <c r="AN27" s="42"/>
      <c r="AO27" s="42"/>
      <c r="AP27" s="42">
        <v>13.2</v>
      </c>
      <c r="AQ27" s="42"/>
      <c r="AR27" s="37">
        <f t="shared" si="10"/>
        <v>0</v>
      </c>
      <c r="AS27" s="37">
        <f t="shared" si="11"/>
        <v>-13.2</v>
      </c>
      <c r="AT27" s="42">
        <v>31.7</v>
      </c>
      <c r="AU27" s="42"/>
      <c r="AV27" s="42"/>
      <c r="AW27" s="42"/>
      <c r="AX27" s="37">
        <f t="shared" si="12"/>
        <v>0</v>
      </c>
      <c r="AY27" s="37">
        <f t="shared" si="13"/>
        <v>0</v>
      </c>
      <c r="AZ27" s="42"/>
      <c r="BA27" s="42"/>
      <c r="BB27" s="42"/>
      <c r="BC27" s="42"/>
      <c r="BD27" s="37">
        <f t="shared" si="14"/>
        <v>0</v>
      </c>
      <c r="BE27" s="37">
        <f t="shared" si="15"/>
        <v>0</v>
      </c>
      <c r="BF27" s="42"/>
      <c r="BG27" s="42"/>
      <c r="BH27" s="42">
        <v>422</v>
      </c>
      <c r="BI27" s="42">
        <v>431.9</v>
      </c>
      <c r="BJ27" s="37">
        <f t="shared" si="16"/>
        <v>431.9</v>
      </c>
      <c r="BK27" s="37">
        <f t="shared" si="17"/>
        <v>9.899999999999977</v>
      </c>
      <c r="BL27" s="42"/>
      <c r="BM27" s="42"/>
      <c r="BN27" s="39"/>
      <c r="BO27" s="39"/>
      <c r="BP27" s="37">
        <f t="shared" si="18"/>
        <v>0</v>
      </c>
      <c r="BQ27" s="37">
        <f t="shared" si="19"/>
        <v>0</v>
      </c>
      <c r="BR27" s="42"/>
      <c r="BS27" s="42"/>
      <c r="BT27" s="42"/>
      <c r="BU27" s="42"/>
      <c r="BV27" s="37">
        <f t="shared" si="20"/>
        <v>0</v>
      </c>
      <c r="BW27" s="37">
        <f t="shared" si="21"/>
        <v>0</v>
      </c>
      <c r="BX27" s="42"/>
      <c r="BY27" s="42"/>
      <c r="BZ27" s="42">
        <v>0</v>
      </c>
      <c r="CA27" s="42"/>
      <c r="CB27" s="37">
        <f t="shared" si="22"/>
        <v>0</v>
      </c>
      <c r="CC27" s="37">
        <f t="shared" si="23"/>
        <v>0</v>
      </c>
    </row>
    <row r="28" spans="3:81" s="1" customFormat="1" ht="39.75" customHeight="1">
      <c r="C28" s="13" t="s">
        <v>46</v>
      </c>
      <c r="D28" s="38" t="s">
        <v>47</v>
      </c>
      <c r="E28" s="54" t="s">
        <v>47</v>
      </c>
      <c r="F28" s="89">
        <f>K28+Q28+W28+AC28+AI28+AO28+AU28+BA28+BG28+BM28+BS28+BY28</f>
        <v>0.1</v>
      </c>
      <c r="G28" s="89">
        <f t="shared" si="26"/>
        <v>0.1</v>
      </c>
      <c r="H28" s="89">
        <f t="shared" si="24"/>
        <v>0</v>
      </c>
      <c r="I28" s="89">
        <f t="shared" si="24"/>
        <v>-0.1</v>
      </c>
      <c r="J28" s="39">
        <v>11</v>
      </c>
      <c r="K28" s="39"/>
      <c r="L28" s="39"/>
      <c r="M28" s="39"/>
      <c r="N28" s="37">
        <f t="shared" si="0"/>
        <v>0</v>
      </c>
      <c r="O28" s="37">
        <f t="shared" si="1"/>
        <v>0</v>
      </c>
      <c r="P28" s="39"/>
      <c r="Q28" s="39"/>
      <c r="R28" s="39">
        <v>0</v>
      </c>
      <c r="S28" s="39"/>
      <c r="T28" s="37">
        <f t="shared" si="2"/>
        <v>0</v>
      </c>
      <c r="U28" s="37">
        <f t="shared" si="3"/>
        <v>0</v>
      </c>
      <c r="V28" s="39">
        <v>0.1</v>
      </c>
      <c r="W28" s="39">
        <v>0.1</v>
      </c>
      <c r="X28" s="39">
        <v>0.1</v>
      </c>
      <c r="Y28" s="39"/>
      <c r="Z28" s="37">
        <f t="shared" si="4"/>
        <v>-0.1</v>
      </c>
      <c r="AA28" s="37">
        <f t="shared" si="5"/>
        <v>-0.1</v>
      </c>
      <c r="AB28" s="39"/>
      <c r="AC28" s="39"/>
      <c r="AD28" s="39"/>
      <c r="AE28" s="39"/>
      <c r="AF28" s="37">
        <f t="shared" si="6"/>
        <v>0</v>
      </c>
      <c r="AG28" s="37">
        <f t="shared" si="7"/>
        <v>0</v>
      </c>
      <c r="AH28" s="39"/>
      <c r="AI28" s="39"/>
      <c r="AJ28" s="39"/>
      <c r="AK28" s="39"/>
      <c r="AL28" s="37">
        <f t="shared" si="8"/>
        <v>0</v>
      </c>
      <c r="AM28" s="37">
        <f t="shared" si="9"/>
        <v>0</v>
      </c>
      <c r="AN28" s="39">
        <v>0.2</v>
      </c>
      <c r="AO28" s="39"/>
      <c r="AP28" s="39"/>
      <c r="AQ28" s="39"/>
      <c r="AR28" s="37">
        <f t="shared" si="10"/>
        <v>0</v>
      </c>
      <c r="AS28" s="37">
        <f t="shared" si="11"/>
        <v>0</v>
      </c>
      <c r="AT28" s="39"/>
      <c r="AU28" s="39"/>
      <c r="AV28" s="39"/>
      <c r="AW28" s="39"/>
      <c r="AX28" s="37">
        <f t="shared" si="12"/>
        <v>0</v>
      </c>
      <c r="AY28" s="37">
        <f t="shared" si="13"/>
        <v>0</v>
      </c>
      <c r="AZ28" s="39"/>
      <c r="BA28" s="39"/>
      <c r="BB28" s="39"/>
      <c r="BC28" s="39"/>
      <c r="BD28" s="37">
        <f t="shared" si="14"/>
        <v>0</v>
      </c>
      <c r="BE28" s="37">
        <f t="shared" si="15"/>
        <v>0</v>
      </c>
      <c r="BF28" s="39"/>
      <c r="BG28" s="39"/>
      <c r="BH28" s="39"/>
      <c r="BI28" s="39"/>
      <c r="BJ28" s="37">
        <f t="shared" si="16"/>
        <v>0</v>
      </c>
      <c r="BK28" s="37">
        <f t="shared" si="17"/>
        <v>0</v>
      </c>
      <c r="BL28" s="39">
        <v>0.1</v>
      </c>
      <c r="BM28" s="39"/>
      <c r="BN28" s="39"/>
      <c r="BO28" s="39"/>
      <c r="BP28" s="37">
        <f t="shared" si="18"/>
        <v>0</v>
      </c>
      <c r="BQ28" s="37">
        <f t="shared" si="19"/>
        <v>0</v>
      </c>
      <c r="BR28" s="39"/>
      <c r="BS28" s="39"/>
      <c r="BT28" s="39"/>
      <c r="BU28" s="39"/>
      <c r="BV28" s="37">
        <f t="shared" si="20"/>
        <v>0</v>
      </c>
      <c r="BW28" s="37">
        <f t="shared" si="21"/>
        <v>0</v>
      </c>
      <c r="BX28" s="39"/>
      <c r="BY28" s="39"/>
      <c r="BZ28" s="39">
        <v>0</v>
      </c>
      <c r="CA28" s="39"/>
      <c r="CB28" s="37">
        <f t="shared" si="22"/>
        <v>0</v>
      </c>
      <c r="CC28" s="37">
        <f t="shared" si="23"/>
        <v>0</v>
      </c>
    </row>
    <row r="29" spans="3:81" s="1" customFormat="1" ht="28.5" customHeight="1">
      <c r="C29" s="13" t="s">
        <v>48</v>
      </c>
      <c r="D29" s="46" t="s">
        <v>49</v>
      </c>
      <c r="E29" s="47" t="s">
        <v>49</v>
      </c>
      <c r="F29" s="89"/>
      <c r="G29" s="89">
        <f>L29+R29+X29+AD29+AJ29+AP29+AV29+BB29+BH29+BN29+BT29+BZ29</f>
        <v>0</v>
      </c>
      <c r="H29" s="89">
        <f t="shared" si="24"/>
        <v>0</v>
      </c>
      <c r="I29" s="89">
        <f t="shared" si="24"/>
        <v>0</v>
      </c>
      <c r="J29" s="39"/>
      <c r="K29" s="39"/>
      <c r="L29" s="39"/>
      <c r="M29" s="39"/>
      <c r="N29" s="37">
        <f t="shared" si="0"/>
        <v>0</v>
      </c>
      <c r="O29" s="37">
        <f t="shared" si="1"/>
        <v>0</v>
      </c>
      <c r="P29" s="39"/>
      <c r="Q29" s="39"/>
      <c r="R29" s="39"/>
      <c r="S29" s="39"/>
      <c r="T29" s="37">
        <f t="shared" si="2"/>
        <v>0</v>
      </c>
      <c r="U29" s="37">
        <f t="shared" si="3"/>
        <v>0</v>
      </c>
      <c r="V29" s="39"/>
      <c r="W29" s="39"/>
      <c r="X29" s="39"/>
      <c r="Y29" s="39"/>
      <c r="Z29" s="37">
        <f t="shared" si="4"/>
        <v>0</v>
      </c>
      <c r="AA29" s="37">
        <f t="shared" si="5"/>
        <v>0</v>
      </c>
      <c r="AB29" s="39"/>
      <c r="AC29" s="39"/>
      <c r="AD29" s="39"/>
      <c r="AE29" s="39"/>
      <c r="AF29" s="37">
        <f t="shared" si="6"/>
        <v>0</v>
      </c>
      <c r="AG29" s="37">
        <f t="shared" si="7"/>
        <v>0</v>
      </c>
      <c r="AH29" s="39"/>
      <c r="AI29" s="39"/>
      <c r="AJ29" s="39"/>
      <c r="AK29" s="39"/>
      <c r="AL29" s="37">
        <f t="shared" si="8"/>
        <v>0</v>
      </c>
      <c r="AM29" s="37">
        <f t="shared" si="9"/>
        <v>0</v>
      </c>
      <c r="AN29" s="39"/>
      <c r="AO29" s="39"/>
      <c r="AP29" s="39"/>
      <c r="AQ29" s="39"/>
      <c r="AR29" s="37">
        <f t="shared" si="10"/>
        <v>0</v>
      </c>
      <c r="AS29" s="37">
        <f t="shared" si="11"/>
        <v>0</v>
      </c>
      <c r="AT29" s="39" t="s">
        <v>81</v>
      </c>
      <c r="AU29" s="39"/>
      <c r="AV29" s="39"/>
      <c r="AW29" s="39"/>
      <c r="AX29" s="37">
        <f t="shared" si="12"/>
        <v>0</v>
      </c>
      <c r="AY29" s="37">
        <f t="shared" si="13"/>
        <v>0</v>
      </c>
      <c r="AZ29" s="39"/>
      <c r="BA29" s="39"/>
      <c r="BB29" s="39"/>
      <c r="BC29" s="39"/>
      <c r="BD29" s="37">
        <f t="shared" si="14"/>
        <v>0</v>
      </c>
      <c r="BE29" s="37">
        <f t="shared" si="15"/>
        <v>0</v>
      </c>
      <c r="BF29" s="39"/>
      <c r="BG29" s="39"/>
      <c r="BH29" s="39"/>
      <c r="BI29" s="39"/>
      <c r="BJ29" s="37">
        <f t="shared" si="16"/>
        <v>0</v>
      </c>
      <c r="BK29" s="37">
        <f t="shared" si="17"/>
        <v>0</v>
      </c>
      <c r="BL29" s="39"/>
      <c r="BM29" s="39"/>
      <c r="BN29" s="39"/>
      <c r="BO29" s="39"/>
      <c r="BP29" s="37">
        <f t="shared" si="18"/>
        <v>0</v>
      </c>
      <c r="BQ29" s="37">
        <f t="shared" si="19"/>
        <v>0</v>
      </c>
      <c r="BR29" s="39"/>
      <c r="BS29" s="39"/>
      <c r="BT29" s="39"/>
      <c r="BU29" s="39"/>
      <c r="BV29" s="37">
        <f t="shared" si="20"/>
        <v>0</v>
      </c>
      <c r="BW29" s="37">
        <f t="shared" si="21"/>
        <v>0</v>
      </c>
      <c r="BX29" s="39"/>
      <c r="BY29" s="39"/>
      <c r="BZ29" s="39"/>
      <c r="CA29" s="39"/>
      <c r="CB29" s="37">
        <f t="shared" si="22"/>
        <v>0</v>
      </c>
      <c r="CC29" s="37">
        <f t="shared" si="23"/>
        <v>0</v>
      </c>
    </row>
    <row r="30" spans="5:81" ht="15">
      <c r="E30" s="54" t="s">
        <v>50</v>
      </c>
      <c r="F30" s="89">
        <f>K30+Q30+W30+AC30+AI30+AO30+AU30+BA30+BG30+BM30+BS30+BY30</f>
        <v>0</v>
      </c>
      <c r="G30" s="89">
        <f>L30+R30+X30+AD30+AJ30+AP30+AV30+BB30+BH30+BN30+BT30+BZ30</f>
        <v>0</v>
      </c>
      <c r="H30" s="89"/>
      <c r="I30" s="89">
        <f>N30+T30+Z30+AF30+AL30+AR30+AX30+BD30+BJ30+BP30+BV30+CB30</f>
        <v>0</v>
      </c>
      <c r="J30" s="92"/>
      <c r="K30" s="48"/>
      <c r="L30" s="48"/>
      <c r="M30" s="48"/>
      <c r="N30" s="48"/>
      <c r="O30" s="48"/>
      <c r="P30" s="92"/>
      <c r="Q30" s="48"/>
      <c r="R30" s="48"/>
      <c r="S30" s="48"/>
      <c r="T30" s="48"/>
      <c r="U30" s="48"/>
      <c r="V30" s="92"/>
      <c r="W30" s="48"/>
      <c r="X30" s="48"/>
      <c r="Y30" s="48"/>
      <c r="Z30" s="48"/>
      <c r="AA30" s="48"/>
      <c r="AB30" s="92"/>
      <c r="AC30" s="48"/>
      <c r="AD30" s="48"/>
      <c r="AE30" s="48"/>
      <c r="AF30" s="48"/>
      <c r="AG30" s="48"/>
      <c r="AH30" s="92"/>
      <c r="AI30" s="48"/>
      <c r="AJ30" s="48"/>
      <c r="AK30" s="48"/>
      <c r="AL30" s="48"/>
      <c r="AM30" s="48"/>
      <c r="AN30" s="92"/>
      <c r="AO30" s="48"/>
      <c r="AP30" s="48"/>
      <c r="AQ30" s="48"/>
      <c r="AR30" s="48"/>
      <c r="AS30" s="48"/>
      <c r="AT30" s="92"/>
      <c r="AU30" s="92"/>
      <c r="AV30" s="48"/>
      <c r="AW30" s="48"/>
      <c r="AX30" s="48"/>
      <c r="AY30" s="48"/>
      <c r="AZ30" s="92"/>
      <c r="BA30" s="48"/>
      <c r="BB30" s="48"/>
      <c r="BC30" s="48"/>
      <c r="BD30" s="48"/>
      <c r="BE30" s="48"/>
      <c r="BF30" s="92"/>
      <c r="BG30" s="48"/>
      <c r="BH30" s="48"/>
      <c r="BI30" s="48"/>
      <c r="BJ30" s="48"/>
      <c r="BK30" s="48"/>
      <c r="BL30" s="92"/>
      <c r="BM30" s="48"/>
      <c r="BN30" s="48"/>
      <c r="BO30" s="48"/>
      <c r="BP30" s="48"/>
      <c r="BQ30" s="48"/>
      <c r="BR30" s="92"/>
      <c r="BS30" s="48"/>
      <c r="BT30" s="48"/>
      <c r="BU30" s="48"/>
      <c r="BV30" s="48"/>
      <c r="BW30" s="48"/>
      <c r="BX30" s="92"/>
      <c r="BY30" s="48"/>
      <c r="BZ30" s="48"/>
      <c r="CA30" s="48"/>
      <c r="CB30" s="48"/>
      <c r="CC30" s="48"/>
    </row>
  </sheetData>
  <sheetProtection/>
  <mergeCells count="15">
    <mergeCell ref="BL6:BP6"/>
    <mergeCell ref="BR6:BV6"/>
    <mergeCell ref="BX6:CB6"/>
    <mergeCell ref="AB6:AF6"/>
    <mergeCell ref="AH6:AL6"/>
    <mergeCell ref="AN6:AR6"/>
    <mergeCell ref="AT6:AX6"/>
    <mergeCell ref="AZ6:BD6"/>
    <mergeCell ref="BF6:BJ6"/>
    <mergeCell ref="C6:C7"/>
    <mergeCell ref="E6:E7"/>
    <mergeCell ref="F6:I6"/>
    <mergeCell ref="J6:N6"/>
    <mergeCell ref="P6:T6"/>
    <mergeCell ref="V6:Z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2018-06-09T11:11:13Z</dcterms:modified>
  <cp:category/>
  <cp:version/>
  <cp:contentType/>
  <cp:contentStatus/>
</cp:coreProperties>
</file>