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1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'район'!$C$1:$P$31</definedName>
  </definedNames>
  <calcPr fullCalcOnLoad="1"/>
</workbook>
</file>

<file path=xl/sharedStrings.xml><?xml version="1.0" encoding="utf-8"?>
<sst xmlns="http://schemas.openxmlformats.org/spreadsheetml/2006/main" count="160" uniqueCount="76">
  <si>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</si>
  <si>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</si>
  <si>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</si>
  <si>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</si>
  <si>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01.01.2016</t>
  </si>
  <si>
    <t>Прирост с начала года</t>
  </si>
  <si>
    <t>Прирост за последний месяц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</si>
  <si>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</si>
  <si>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</si>
  <si>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</si>
  <si>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</si>
  <si>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</si>
  <si>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</si>
  <si>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</si>
  <si>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</si>
  <si>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</si>
  <si>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</si>
  <si>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</si>
  <si>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</si>
  <si>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</si>
  <si>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</si>
  <si>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</si>
  <si>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</si>
  <si>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</si>
  <si>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</si>
  <si>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</si>
  <si>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</si>
  <si>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</si>
  <si>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</si>
  <si>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</si>
  <si>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</si>
  <si>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</si>
  <si>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</si>
  <si>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</si>
  <si>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</si>
  <si>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</si>
  <si>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</si>
  <si>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</si>
  <si>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</si>
  <si>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</si>
  <si>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</si>
  <si>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</si>
  <si>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</si>
  <si>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</si>
  <si>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</si>
  <si>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</si>
  <si>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</si>
  <si>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</si>
  <si>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</si>
  <si>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</si>
  <si>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</si>
  <si>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</si>
  <si>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По данным  информационного ресурса</t>
  </si>
  <si>
    <t>Штрафы</t>
  </si>
  <si>
    <t xml:space="preserve"> Начальник финансового управления</t>
  </si>
  <si>
    <t>В.И. Демиденко</t>
  </si>
  <si>
    <t>Романова Л.И. 2-52-36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</si>
  <si>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</si>
  <si>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</si>
  <si>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</si>
  <si>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</si>
  <si>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</si>
  <si>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</si>
  <si>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</si>
  <si>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</si>
  <si>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</si>
  <si>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</si>
  <si>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</si>
  <si>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</si>
  <si>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</si>
  <si>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</si>
  <si>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</si>
  <si>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</si>
  <si>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</si>
  <si>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 xml:space="preserve"> </t>
  </si>
  <si>
    <t>1 06 06000 00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</si>
</sst>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64" fontId="46" fillId="0" borderId="11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0" fontId="34" fillId="0" borderId="11" xfId="0" applyFont="1" applyFill="1" applyBorder="1" applyAlignment="1">
      <alignment/>
    </xf>
    <xf numFmtId="165" fontId="34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65" fontId="46" fillId="0" borderId="11" xfId="0" applyNumberFormat="1" applyFont="1" applyFill="1" applyBorder="1" applyAlignment="1">
      <alignment/>
    </xf>
    <xf numFmtId="164" fontId="47" fillId="0" borderId="11" xfId="0" applyNumberFormat="1" applyFont="1" applyFill="1" applyBorder="1" applyAlignment="1">
      <alignment/>
    </xf>
    <xf numFmtId="166" fontId="46" fillId="0" borderId="11" xfId="0" applyNumberFormat="1" applyFont="1" applyFill="1" applyBorder="1" applyAlignment="1">
      <alignment horizontal="center" wrapText="1"/>
    </xf>
    <xf numFmtId="165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48" fillId="0" borderId="0" xfId="0" applyFont="1" applyFill="1" applyAlignment="1">
      <alignment/>
    </xf>
    <xf numFmtId="0" fontId="48" fillId="0" borderId="11" xfId="0" applyFont="1" applyFill="1" applyBorder="1" applyAlignment="1">
      <alignment/>
    </xf>
    <xf numFmtId="165" fontId="4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Fill="1" applyBorder="1" applyAlignment="1">
      <alignment/>
    </xf>
    <xf numFmtId="165" fontId="46" fillId="0" borderId="11" xfId="0" applyNumberFormat="1" applyFont="1" applyBorder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5" fillId="0" borderId="11" xfId="0" applyNumberFormat="1" applyFont="1" applyFill="1" applyBorder="1" applyAlignment="1">
      <alignment horizontal="center" vertical="center" wrapText="1"/>
    </xf>
    <xf numFmtId="0" fontId="45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5" fillId="7" borderId="11" xfId="0" applyNumberFormat="1" applyFont="1" applyFill="1" applyBorder="1" applyAlignment="1">
      <alignment horizontal="center" vertical="center" wrapText="1"/>
    </xf>
    <xf numFmtId="166" fontId="43" fillId="7" borderId="11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/>
    </xf>
    <xf numFmtId="0" fontId="34" fillId="0" borderId="11" xfId="0" applyFont="1" applyFill="1" applyBorder="1" applyAlignment="1">
      <alignment horizontal="left"/>
    </xf>
    <xf numFmtId="165" fontId="47" fillId="0" borderId="11" xfId="0" applyNumberFormat="1" applyFont="1" applyFill="1" applyBorder="1" applyAlignment="1">
      <alignment horizontal="right"/>
    </xf>
    <xf numFmtId="165" fontId="47" fillId="4" borderId="11" xfId="0" applyNumberFormat="1" applyFont="1" applyFill="1" applyBorder="1" applyAlignment="1">
      <alignment horizontal="right"/>
    </xf>
    <xf numFmtId="0" fontId="46" fillId="0" borderId="15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vertical="top" wrapText="1"/>
    </xf>
    <xf numFmtId="165" fontId="46" fillId="0" borderId="11" xfId="0" applyNumberFormat="1" applyFont="1" applyFill="1" applyBorder="1" applyAlignment="1">
      <alignment horizontal="right"/>
    </xf>
    <xf numFmtId="165" fontId="46" fillId="4" borderId="11" xfId="0" applyNumberFormat="1" applyFont="1" applyFill="1" applyBorder="1" applyAlignment="1">
      <alignment horizontal="right"/>
    </xf>
    <xf numFmtId="0" fontId="46" fillId="34" borderId="15" xfId="0" applyFont="1" applyFill="1" applyBorder="1" applyAlignment="1">
      <alignment vertical="top" wrapText="1"/>
    </xf>
    <xf numFmtId="0" fontId="46" fillId="0" borderId="15" xfId="0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horizontal="right" vertical="top" wrapText="1"/>
    </xf>
    <xf numFmtId="165" fontId="46" fillId="33" borderId="11" xfId="0" applyNumberFormat="1" applyFont="1" applyFill="1" applyBorder="1" applyAlignment="1">
      <alignment horizontal="right"/>
    </xf>
    <xf numFmtId="0" fontId="49" fillId="0" borderId="15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vertical="top" wrapText="1"/>
    </xf>
    <xf numFmtId="165" fontId="49" fillId="0" borderId="11" xfId="0" applyNumberFormat="1" applyFont="1" applyFill="1" applyBorder="1" applyAlignment="1">
      <alignment horizontal="right"/>
    </xf>
    <xf numFmtId="165" fontId="49" fillId="33" borderId="11" xfId="0" applyNumberFormat="1" applyFont="1" applyFill="1" applyBorder="1" applyAlignment="1">
      <alignment horizontal="right"/>
    </xf>
    <xf numFmtId="0" fontId="49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14" fontId="0" fillId="0" borderId="15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4" fillId="0" borderId="11" xfId="0" applyFont="1" applyFill="1" applyBorder="1" applyAlignment="1">
      <alignment horizontal="left"/>
    </xf>
    <xf numFmtId="0" fontId="46" fillId="0" borderId="11" xfId="0" applyFont="1" applyFill="1" applyBorder="1" applyAlignment="1">
      <alignment vertical="top" wrapText="1"/>
    </xf>
    <xf numFmtId="0" fontId="46" fillId="0" borderId="15" xfId="0" applyFont="1" applyFill="1" applyBorder="1" applyAlignment="1">
      <alignment horizontal="left" vertical="top" wrapText="1"/>
    </xf>
    <xf numFmtId="0" fontId="46" fillId="0" borderId="17" xfId="0" applyFont="1" applyFill="1" applyBorder="1" applyAlignment="1">
      <alignment horizontal="left" vertical="top" wrapText="1"/>
    </xf>
    <xf numFmtId="0" fontId="46" fillId="0" borderId="16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/>
    </xf>
    <xf numFmtId="0" fontId="45" fillId="0" borderId="0" xfId="0" applyFont="1" applyFill="1" applyBorder="1" applyAlignment="1">
      <alignment horizontal="left" vertical="top" wrapText="1"/>
    </xf>
    <xf numFmtId="0" fontId="49" fillId="0" borderId="11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showZeros="0" zoomScalePageLayoutView="0" workbookViewId="0" topLeftCell="A1">
      <pane xSplit="6" ySplit="6" topLeftCell="G7" activePane="bottomRight" state="frozen"/>
      <selection pane="topLeft" activeCell="C1" sqref="C1"/>
      <selection pane="topRight" activeCell="G1" sqref="G1"/>
      <selection pane="bottomLeft" activeCell="C7" sqref="C7"/>
      <selection pane="bottomRight" activeCell="G5" sqref="G5:P29"/>
    </sheetView>
  </sheetViews>
  <sheetFormatPr defaultColWidth="5.140625" defaultRowHeight="15"/>
  <cols>
    <col min="1" max="1" width="1.7109375" style="0" hidden="1" customWidth="1"/>
    <col min="2" max="2" width="1.421875" style="0" hidden="1" customWidth="1"/>
    <col min="3" max="3" width="2.00390625" style="1" hidden="1" customWidth="1"/>
    <col min="4" max="5" width="5.140625" style="1" customWidth="1"/>
    <col min="6" max="6" width="30.421875" style="1" customWidth="1"/>
    <col min="7" max="7" width="10.140625" style="1" customWidth="1"/>
    <col min="8" max="8" width="9.7109375" style="1" customWidth="1"/>
    <col min="9" max="14" width="10.140625" style="0" customWidth="1"/>
    <col min="15" max="15" width="9.7109375" style="0" customWidth="1"/>
    <col min="16" max="16" width="9.28125" style="0" customWidth="1"/>
  </cols>
  <sheetData>
    <row r="1" ht="18.75">
      <c r="D1" s="2" t="s">
        <v>0</v>
      </c>
    </row>
    <row r="2" ht="14.25" customHeight="1">
      <c r="D2" s="2"/>
    </row>
    <row r="3" ht="14.25" customHeight="1" hidden="1">
      <c r="D3" s="2"/>
    </row>
    <row r="4" spans="3:16" ht="15" customHeight="1">
      <c r="C4" s="3"/>
      <c r="P4" t="s">
        <v>1</v>
      </c>
    </row>
    <row r="5" spans="3:16" ht="47.25" customHeight="1">
      <c r="C5" s="64" t="s">
        <v>2</v>
      </c>
      <c r="D5" s="65" t="s">
        <v>3</v>
      </c>
      <c r="E5" s="65"/>
      <c r="F5" s="65"/>
      <c r="G5" s="66" t="s">
        <v>4</v>
      </c>
      <c r="H5" s="65"/>
      <c r="I5" s="67">
        <v>42614</v>
      </c>
      <c r="J5" s="68"/>
      <c r="K5" s="67">
        <v>42644</v>
      </c>
      <c r="L5" s="68"/>
      <c r="M5" s="69" t="s">
        <v>5</v>
      </c>
      <c r="N5" s="69"/>
      <c r="O5" s="70" t="s">
        <v>6</v>
      </c>
      <c r="P5" s="71"/>
    </row>
    <row r="6" spans="2:16" s="4" customFormat="1" ht="111" customHeight="1">
      <c r="B6" s="5" t="s">
        <v>7</v>
      </c>
      <c r="C6" s="64"/>
      <c r="D6" s="65"/>
      <c r="E6" s="65"/>
      <c r="F6" s="65"/>
      <c r="G6" s="6" t="s">
        <v>8</v>
      </c>
      <c r="H6" s="7" t="s">
        <v>9</v>
      </c>
      <c r="I6" s="6" t="s">
        <v>8</v>
      </c>
      <c r="J6" s="7" t="s">
        <v>9</v>
      </c>
      <c r="K6" s="6" t="s">
        <v>8</v>
      </c>
      <c r="L6" s="7" t="s">
        <v>9</v>
      </c>
      <c r="M6" s="6" t="s">
        <v>8</v>
      </c>
      <c r="N6" s="7" t="s">
        <v>9</v>
      </c>
      <c r="O6" s="6" t="s">
        <v>8</v>
      </c>
      <c r="P6" s="7" t="s">
        <v>9</v>
      </c>
    </row>
    <row r="7" spans="2:16" s="4" customFormat="1" ht="13.5" customHeight="1">
      <c r="B7" s="8"/>
      <c r="C7" s="9"/>
      <c r="D7" s="10"/>
      <c r="E7" s="10"/>
      <c r="F7" s="10"/>
      <c r="G7" s="6"/>
      <c r="H7" s="7"/>
      <c r="I7" s="6"/>
      <c r="J7" s="7"/>
      <c r="K7" s="6"/>
      <c r="L7" s="7"/>
      <c r="M7" s="11">
        <f>M8/G8</f>
        <v>-0.03881115568049019</v>
      </c>
      <c r="N7" s="11">
        <f>N8/H8</f>
        <v>0.014211235646408745</v>
      </c>
      <c r="O7" s="11">
        <f>O8/I8</f>
        <v>-0.1791999913691418</v>
      </c>
      <c r="P7" s="11">
        <f>P8/J8</f>
        <v>-0.4171331783433337</v>
      </c>
    </row>
    <row r="8" spans="1:16" s="12" customFormat="1" ht="15">
      <c r="A8" s="12" t="s">
        <v>10</v>
      </c>
      <c r="B8" s="12" t="s">
        <v>11</v>
      </c>
      <c r="C8" s="13" t="s">
        <v>12</v>
      </c>
      <c r="D8" s="72" t="s">
        <v>13</v>
      </c>
      <c r="E8" s="72"/>
      <c r="F8" s="72"/>
      <c r="G8" s="14">
        <f>G10+G11+G12+G13+G14+G15+G18+G19+G21+G22+G24+G25+G26+G27</f>
        <v>47491.5</v>
      </c>
      <c r="H8" s="14">
        <f>H10+H11+H12+H13+H14+H15+H18+H19+H21+H22+H24+H25+H26+H27</f>
        <v>2795.816</v>
      </c>
      <c r="I8" s="14">
        <f>I10+I11+I12+I13+I14+I15+I18+I19+I21+I22+I24+I25+I26+I27+I17+I29</f>
        <v>55614.4</v>
      </c>
      <c r="J8" s="14">
        <f>J10+J11+J12+J13+J14+J15+J18+J19+J21+J22+J24+J25+J26+J27+J17+J29</f>
        <v>4864.829999999999</v>
      </c>
      <c r="K8" s="14">
        <f>K10+K11+K12+K13+K14+K15+K18+K19+K21+K22+K24+K25+K26+K27+K29+K17</f>
        <v>45648.3</v>
      </c>
      <c r="L8" s="14">
        <f>L10+L11+L12+L13+L14+L15+L18+L19+L21+L22+L24+L25+L26+L27+L17+L29</f>
        <v>2835.548</v>
      </c>
      <c r="M8" s="14">
        <f>M10+M11+M12+M13+M14+M15+M18+M19+M21+M22+M24+M25+M26+M27+M29</f>
        <v>-1843.1999999999998</v>
      </c>
      <c r="N8" s="14">
        <f>N10+N11+N12+N13+N14+N15+N18+N19+N21+N22+N24+N25+N26+N27+N29</f>
        <v>39.73199999999991</v>
      </c>
      <c r="O8" s="14">
        <f>O10+O11+O12+O13+O14+O15+O18+O19+O21+O22+O24+O25+O26+O27+O17+O29</f>
        <v>-9966.1</v>
      </c>
      <c r="P8" s="14">
        <f>P10+P11+P12+P13+P14+P15+P18+P19+P21+P22+P24+P25+P26+P27+P17+P29</f>
        <v>-2029.2819999999997</v>
      </c>
    </row>
    <row r="9" spans="3:16" s="1" customFormat="1" ht="15">
      <c r="C9" s="15"/>
      <c r="D9" s="15" t="s">
        <v>14</v>
      </c>
      <c r="E9" s="15"/>
      <c r="F9" s="15"/>
      <c r="G9" s="15"/>
      <c r="H9" s="15"/>
      <c r="I9" s="16"/>
      <c r="J9" s="16"/>
      <c r="K9" s="16"/>
      <c r="L9" s="16"/>
      <c r="M9" s="16"/>
      <c r="N9" s="16"/>
      <c r="O9" s="17"/>
      <c r="P9" s="15"/>
    </row>
    <row r="10" spans="3:16" s="1" customFormat="1" ht="29.25" customHeight="1">
      <c r="C10" s="15" t="s">
        <v>15</v>
      </c>
      <c r="D10" s="73" t="s">
        <v>16</v>
      </c>
      <c r="E10" s="73"/>
      <c r="F10" s="73"/>
      <c r="G10" s="16">
        <v>2062.3</v>
      </c>
      <c r="H10" s="18">
        <f aca="true" t="shared" si="0" ref="H10:H23">G10*B10</f>
        <v>0</v>
      </c>
      <c r="I10" s="16">
        <v>2290.4</v>
      </c>
      <c r="J10" s="16">
        <f aca="true" t="shared" si="1" ref="J10:J28">I10*B10</f>
        <v>0</v>
      </c>
      <c r="K10" s="16">
        <v>2387</v>
      </c>
      <c r="L10" s="16">
        <f>K10*B10</f>
        <v>0</v>
      </c>
      <c r="M10" s="16">
        <f>K10-G10</f>
        <v>324.6999999999998</v>
      </c>
      <c r="N10" s="16">
        <f aca="true" t="shared" si="2" ref="N10:N29">M10*B10</f>
        <v>0</v>
      </c>
      <c r="O10" s="19">
        <f>K10-I10</f>
        <v>96.59999999999991</v>
      </c>
      <c r="P10" s="19">
        <f>J10-H10</f>
        <v>0</v>
      </c>
    </row>
    <row r="11" spans="1:16" s="1" customFormat="1" ht="18" customHeight="1">
      <c r="A11" s="1">
        <v>0.1</v>
      </c>
      <c r="B11" s="1">
        <v>0.41</v>
      </c>
      <c r="C11" s="15" t="s">
        <v>17</v>
      </c>
      <c r="D11" s="73" t="s">
        <v>18</v>
      </c>
      <c r="E11" s="73"/>
      <c r="F11" s="73"/>
      <c r="G11" s="16">
        <v>5163.6</v>
      </c>
      <c r="H11" s="18">
        <f t="shared" si="0"/>
        <v>2117.076</v>
      </c>
      <c r="I11" s="16">
        <v>8795</v>
      </c>
      <c r="J11" s="16">
        <f t="shared" si="1"/>
        <v>3605.95</v>
      </c>
      <c r="K11" s="16">
        <v>4811.8</v>
      </c>
      <c r="L11" s="16">
        <f aca="true" t="shared" si="3" ref="L11:L29">K11*B11</f>
        <v>1972.838</v>
      </c>
      <c r="M11" s="16">
        <f aca="true" t="shared" si="4" ref="M11:M28">K11-G11</f>
        <v>-351.8000000000002</v>
      </c>
      <c r="N11" s="16">
        <f t="shared" si="2"/>
        <v>-144.23800000000006</v>
      </c>
      <c r="O11" s="19">
        <f aca="true" t="shared" si="5" ref="O11:O28">K11-I11</f>
        <v>-3983.2</v>
      </c>
      <c r="P11" s="19">
        <f>O11*B11</f>
        <v>-1633.1119999999999</v>
      </c>
    </row>
    <row r="12" spans="3:16" s="1" customFormat="1" ht="30" customHeight="1">
      <c r="C12" s="15" t="s">
        <v>19</v>
      </c>
      <c r="D12" s="73" t="s">
        <v>20</v>
      </c>
      <c r="E12" s="73"/>
      <c r="F12" s="73"/>
      <c r="G12" s="16">
        <v>520</v>
      </c>
      <c r="H12" s="18">
        <f t="shared" si="0"/>
        <v>0</v>
      </c>
      <c r="I12" s="16">
        <v>1724.6</v>
      </c>
      <c r="J12" s="16">
        <f t="shared" si="1"/>
        <v>0</v>
      </c>
      <c r="K12" s="16">
        <v>582.6</v>
      </c>
      <c r="L12" s="16">
        <f t="shared" si="3"/>
        <v>0</v>
      </c>
      <c r="M12" s="16">
        <f t="shared" si="4"/>
        <v>62.60000000000002</v>
      </c>
      <c r="N12" s="16">
        <f t="shared" si="2"/>
        <v>0</v>
      </c>
      <c r="O12" s="19">
        <f t="shared" si="5"/>
        <v>-1142</v>
      </c>
      <c r="P12" s="19">
        <f aca="true" t="shared" si="6" ref="P12:P29">O12*B12</f>
        <v>0</v>
      </c>
    </row>
    <row r="13" spans="2:16" s="1" customFormat="1" ht="30.75" customHeight="1">
      <c r="B13" s="1">
        <v>1</v>
      </c>
      <c r="C13" s="15" t="s">
        <v>21</v>
      </c>
      <c r="D13" s="73" t="s">
        <v>22</v>
      </c>
      <c r="E13" s="73"/>
      <c r="F13" s="73"/>
      <c r="G13" s="16">
        <v>441</v>
      </c>
      <c r="H13" s="18">
        <f t="shared" si="0"/>
        <v>441</v>
      </c>
      <c r="I13" s="16">
        <v>1051.2</v>
      </c>
      <c r="J13" s="16">
        <f t="shared" si="1"/>
        <v>1051.2</v>
      </c>
      <c r="K13" s="16">
        <v>658.9</v>
      </c>
      <c r="L13" s="16">
        <f t="shared" si="3"/>
        <v>658.9</v>
      </c>
      <c r="M13" s="16">
        <f t="shared" si="4"/>
        <v>217.89999999999998</v>
      </c>
      <c r="N13" s="16">
        <f t="shared" si="2"/>
        <v>217.89999999999998</v>
      </c>
      <c r="O13" s="19">
        <f t="shared" si="5"/>
        <v>-392.30000000000007</v>
      </c>
      <c r="P13" s="19">
        <f t="shared" si="6"/>
        <v>-392.30000000000007</v>
      </c>
    </row>
    <row r="14" spans="2:16" s="1" customFormat="1" ht="39.75" customHeight="1">
      <c r="B14" s="1">
        <v>0.9</v>
      </c>
      <c r="C14" s="15" t="s">
        <v>23</v>
      </c>
      <c r="D14" s="73" t="s">
        <v>24</v>
      </c>
      <c r="E14" s="73"/>
      <c r="F14" s="73"/>
      <c r="G14" s="16">
        <v>260.6</v>
      </c>
      <c r="H14" s="18">
        <f t="shared" si="0"/>
        <v>234.54000000000002</v>
      </c>
      <c r="I14" s="16">
        <v>227.2</v>
      </c>
      <c r="J14" s="16">
        <f t="shared" si="1"/>
        <v>204.48</v>
      </c>
      <c r="K14" s="16">
        <v>222.9</v>
      </c>
      <c r="L14" s="16">
        <f t="shared" si="3"/>
        <v>200.61</v>
      </c>
      <c r="M14" s="16">
        <f t="shared" si="4"/>
        <v>-37.70000000000002</v>
      </c>
      <c r="N14" s="16">
        <f t="shared" si="2"/>
        <v>-33.930000000000014</v>
      </c>
      <c r="O14" s="19">
        <f t="shared" si="5"/>
        <v>-4.299999999999983</v>
      </c>
      <c r="P14" s="19">
        <f t="shared" si="6"/>
        <v>-3.8699999999999846</v>
      </c>
    </row>
    <row r="15" spans="1:17" s="1" customFormat="1" ht="15">
      <c r="A15" s="1">
        <v>0.5</v>
      </c>
      <c r="B15" s="1">
        <v>0.5</v>
      </c>
      <c r="C15" s="15" t="s">
        <v>25</v>
      </c>
      <c r="D15" s="73" t="s">
        <v>26</v>
      </c>
      <c r="E15" s="73"/>
      <c r="F15" s="73"/>
      <c r="G15" s="16">
        <v>6.4</v>
      </c>
      <c r="H15" s="18">
        <f t="shared" si="0"/>
        <v>3.2</v>
      </c>
      <c r="I15" s="16">
        <v>6.4</v>
      </c>
      <c r="J15" s="16">
        <f t="shared" si="1"/>
        <v>3.2</v>
      </c>
      <c r="K15" s="16">
        <v>6.4</v>
      </c>
      <c r="L15" s="16">
        <f t="shared" si="3"/>
        <v>3.2</v>
      </c>
      <c r="M15" s="16">
        <f t="shared" si="4"/>
        <v>0</v>
      </c>
      <c r="N15" s="16">
        <f t="shared" si="2"/>
        <v>0</v>
      </c>
      <c r="O15" s="19">
        <f t="shared" si="5"/>
        <v>0</v>
      </c>
      <c r="P15" s="19">
        <f t="shared" si="6"/>
        <v>0</v>
      </c>
      <c r="Q15" s="20"/>
    </row>
    <row r="16" spans="1:16" s="1" customFormat="1" ht="26.25" customHeight="1">
      <c r="A16" s="1">
        <v>0.45</v>
      </c>
      <c r="B16" s="1">
        <v>0.45</v>
      </c>
      <c r="C16" s="15" t="s">
        <v>27</v>
      </c>
      <c r="D16" s="73" t="s">
        <v>28</v>
      </c>
      <c r="E16" s="73"/>
      <c r="F16" s="73"/>
      <c r="G16" s="16"/>
      <c r="H16" s="18">
        <f t="shared" si="0"/>
        <v>0</v>
      </c>
      <c r="I16" s="16"/>
      <c r="J16" s="16">
        <f t="shared" si="1"/>
        <v>0</v>
      </c>
      <c r="K16" s="16"/>
      <c r="L16" s="16">
        <f t="shared" si="3"/>
        <v>0</v>
      </c>
      <c r="M16" s="16">
        <f t="shared" si="4"/>
        <v>0</v>
      </c>
      <c r="N16" s="16">
        <f t="shared" si="2"/>
        <v>0</v>
      </c>
      <c r="O16" s="19">
        <f t="shared" si="5"/>
        <v>0</v>
      </c>
      <c r="P16" s="19">
        <f t="shared" si="6"/>
        <v>0</v>
      </c>
    </row>
    <row r="17" spans="2:16" s="1" customFormat="1" ht="26.25" customHeight="1">
      <c r="B17" s="1">
        <v>1</v>
      </c>
      <c r="C17" s="15"/>
      <c r="D17" s="74" t="s">
        <v>29</v>
      </c>
      <c r="E17" s="75"/>
      <c r="F17" s="76"/>
      <c r="G17" s="16"/>
      <c r="H17" s="18">
        <f t="shared" si="0"/>
        <v>0</v>
      </c>
      <c r="I17" s="16"/>
      <c r="J17" s="16">
        <f t="shared" si="1"/>
        <v>0</v>
      </c>
      <c r="K17" s="16"/>
      <c r="L17" s="16">
        <f t="shared" si="3"/>
        <v>0</v>
      </c>
      <c r="M17" s="16">
        <f t="shared" si="4"/>
        <v>0</v>
      </c>
      <c r="N17" s="16">
        <f t="shared" si="2"/>
        <v>0</v>
      </c>
      <c r="O17" s="19">
        <f t="shared" si="5"/>
        <v>0</v>
      </c>
      <c r="P17" s="19">
        <f t="shared" si="6"/>
        <v>0</v>
      </c>
    </row>
    <row r="18" spans="1:16" s="1" customFormat="1" ht="17.25" customHeight="1">
      <c r="A18" s="1">
        <v>1</v>
      </c>
      <c r="C18" s="15" t="s">
        <v>30</v>
      </c>
      <c r="D18" s="73" t="s">
        <v>31</v>
      </c>
      <c r="E18" s="73"/>
      <c r="F18" s="73"/>
      <c r="G18" s="16">
        <v>1923.9</v>
      </c>
      <c r="H18" s="18">
        <f t="shared" si="0"/>
        <v>0</v>
      </c>
      <c r="I18" s="16">
        <v>1587.2</v>
      </c>
      <c r="J18" s="16">
        <f t="shared" si="1"/>
        <v>0</v>
      </c>
      <c r="K18" s="16">
        <v>1548.5</v>
      </c>
      <c r="L18" s="16">
        <f t="shared" si="3"/>
        <v>0</v>
      </c>
      <c r="M18" s="16">
        <f t="shared" si="4"/>
        <v>-375.4000000000001</v>
      </c>
      <c r="N18" s="16">
        <f t="shared" si="2"/>
        <v>0</v>
      </c>
      <c r="O18" s="19">
        <f t="shared" si="5"/>
        <v>-38.700000000000045</v>
      </c>
      <c r="P18" s="19">
        <f t="shared" si="6"/>
        <v>0</v>
      </c>
    </row>
    <row r="19" spans="2:16" s="1" customFormat="1" ht="15">
      <c r="B19" s="1">
        <v>0</v>
      </c>
      <c r="C19" s="15" t="s">
        <v>32</v>
      </c>
      <c r="D19" s="73" t="s">
        <v>33</v>
      </c>
      <c r="E19" s="73"/>
      <c r="F19" s="73"/>
      <c r="G19" s="16">
        <v>6875.6</v>
      </c>
      <c r="H19" s="18">
        <f t="shared" si="0"/>
        <v>0</v>
      </c>
      <c r="I19" s="16">
        <v>7596.5</v>
      </c>
      <c r="J19" s="16">
        <f t="shared" si="1"/>
        <v>0</v>
      </c>
      <c r="K19" s="16">
        <v>6144.3</v>
      </c>
      <c r="L19" s="16">
        <f t="shared" si="3"/>
        <v>0</v>
      </c>
      <c r="M19" s="16">
        <f t="shared" si="4"/>
        <v>-731.3000000000002</v>
      </c>
      <c r="N19" s="16">
        <f t="shared" si="2"/>
        <v>0</v>
      </c>
      <c r="O19" s="19">
        <f t="shared" si="5"/>
        <v>-1452.1999999999998</v>
      </c>
      <c r="P19" s="19">
        <f t="shared" si="6"/>
        <v>0</v>
      </c>
    </row>
    <row r="20" spans="3:16" s="1" customFormat="1" ht="15" customHeight="1">
      <c r="C20" s="15" t="s">
        <v>34</v>
      </c>
      <c r="D20" s="73" t="s">
        <v>35</v>
      </c>
      <c r="E20" s="73"/>
      <c r="F20" s="73"/>
      <c r="G20" s="16"/>
      <c r="H20" s="18">
        <f t="shared" si="0"/>
        <v>0</v>
      </c>
      <c r="I20" s="16"/>
      <c r="J20" s="16">
        <f t="shared" si="1"/>
        <v>0</v>
      </c>
      <c r="K20" s="16"/>
      <c r="L20" s="16">
        <f t="shared" si="3"/>
        <v>0</v>
      </c>
      <c r="M20" s="16">
        <f t="shared" si="4"/>
        <v>0</v>
      </c>
      <c r="N20" s="16">
        <f t="shared" si="2"/>
        <v>0</v>
      </c>
      <c r="O20" s="19">
        <f t="shared" si="5"/>
        <v>0</v>
      </c>
      <c r="P20" s="19">
        <f t="shared" si="6"/>
        <v>0</v>
      </c>
    </row>
    <row r="21" spans="3:16" s="21" customFormat="1" ht="15">
      <c r="C21" s="22" t="s">
        <v>36</v>
      </c>
      <c r="D21" s="79" t="s">
        <v>37</v>
      </c>
      <c r="E21" s="79"/>
      <c r="F21" s="79"/>
      <c r="G21" s="23">
        <v>273.9</v>
      </c>
      <c r="H21" s="18">
        <f t="shared" si="0"/>
        <v>0</v>
      </c>
      <c r="I21" s="16">
        <v>182.3</v>
      </c>
      <c r="J21" s="16">
        <f t="shared" si="1"/>
        <v>0</v>
      </c>
      <c r="K21" s="16">
        <v>44.1</v>
      </c>
      <c r="L21" s="16">
        <f t="shared" si="3"/>
        <v>0</v>
      </c>
      <c r="M21" s="16">
        <f t="shared" si="4"/>
        <v>-229.79999999999998</v>
      </c>
      <c r="N21" s="16">
        <f t="shared" si="2"/>
        <v>0</v>
      </c>
      <c r="O21" s="19">
        <f t="shared" si="5"/>
        <v>-138.20000000000002</v>
      </c>
      <c r="P21" s="19">
        <f t="shared" si="6"/>
        <v>0</v>
      </c>
    </row>
    <row r="22" spans="3:16" s="21" customFormat="1" ht="16.5" customHeight="1">
      <c r="C22" s="22" t="s">
        <v>38</v>
      </c>
      <c r="D22" s="79" t="s">
        <v>39</v>
      </c>
      <c r="E22" s="79"/>
      <c r="F22" s="79"/>
      <c r="G22" s="23">
        <v>20670.8</v>
      </c>
      <c r="H22" s="18">
        <f t="shared" si="0"/>
        <v>0</v>
      </c>
      <c r="I22" s="16">
        <v>19765</v>
      </c>
      <c r="J22" s="16">
        <f t="shared" si="1"/>
        <v>0</v>
      </c>
      <c r="K22" s="16">
        <v>18222.3</v>
      </c>
      <c r="L22" s="16">
        <f t="shared" si="3"/>
        <v>0</v>
      </c>
      <c r="M22" s="16">
        <f t="shared" si="4"/>
        <v>-2448.5</v>
      </c>
      <c r="N22" s="16">
        <f t="shared" si="2"/>
        <v>0</v>
      </c>
      <c r="O22" s="19">
        <f t="shared" si="5"/>
        <v>-1542.7000000000007</v>
      </c>
      <c r="P22" s="19">
        <f t="shared" si="6"/>
        <v>0</v>
      </c>
    </row>
    <row r="23" spans="3:16" s="21" customFormat="1" ht="16.5" customHeight="1" hidden="1">
      <c r="C23" s="22" t="s">
        <v>40</v>
      </c>
      <c r="D23" s="80" t="s">
        <v>41</v>
      </c>
      <c r="E23" s="80"/>
      <c r="F23" s="80"/>
      <c r="G23" s="23"/>
      <c r="H23" s="18">
        <f t="shared" si="0"/>
        <v>0</v>
      </c>
      <c r="I23" s="16"/>
      <c r="J23" s="16">
        <f t="shared" si="1"/>
        <v>0</v>
      </c>
      <c r="K23" s="16"/>
      <c r="L23" s="16">
        <f t="shared" si="3"/>
        <v>0</v>
      </c>
      <c r="M23" s="16">
        <f t="shared" si="4"/>
        <v>0</v>
      </c>
      <c r="N23" s="16">
        <f t="shared" si="2"/>
        <v>0</v>
      </c>
      <c r="O23" s="19">
        <f t="shared" si="5"/>
        <v>0</v>
      </c>
      <c r="P23" s="19">
        <f t="shared" si="6"/>
        <v>0</v>
      </c>
    </row>
    <row r="24" spans="1:16" s="21" customFormat="1" ht="16.5" customHeight="1">
      <c r="A24" s="21">
        <v>1</v>
      </c>
      <c r="C24" s="15" t="s">
        <v>42</v>
      </c>
      <c r="D24" s="73" t="s">
        <v>43</v>
      </c>
      <c r="E24" s="73"/>
      <c r="F24" s="73"/>
      <c r="G24" s="23">
        <v>3893.7</v>
      </c>
      <c r="H24" s="18"/>
      <c r="I24" s="16">
        <v>7134.8</v>
      </c>
      <c r="J24" s="16">
        <f t="shared" si="1"/>
        <v>0</v>
      </c>
      <c r="K24" s="16">
        <v>5713.1</v>
      </c>
      <c r="L24" s="16">
        <f t="shared" si="3"/>
        <v>0</v>
      </c>
      <c r="M24" s="16">
        <f t="shared" si="4"/>
        <v>1819.4000000000005</v>
      </c>
      <c r="N24" s="16">
        <f t="shared" si="2"/>
        <v>0</v>
      </c>
      <c r="O24" s="19">
        <f t="shared" si="5"/>
        <v>-1421.6999999999998</v>
      </c>
      <c r="P24" s="19">
        <f t="shared" si="6"/>
        <v>0</v>
      </c>
    </row>
    <row r="25" spans="1:16" s="1" customFormat="1" ht="15">
      <c r="A25" s="1">
        <v>1</v>
      </c>
      <c r="C25" s="15" t="s">
        <v>44</v>
      </c>
      <c r="D25" s="73" t="s">
        <v>45</v>
      </c>
      <c r="E25" s="73"/>
      <c r="F25" s="73"/>
      <c r="G25" s="16">
        <v>5356.7</v>
      </c>
      <c r="H25" s="18">
        <f>G24*B25</f>
        <v>0</v>
      </c>
      <c r="I25" s="16">
        <v>4133.2</v>
      </c>
      <c r="J25" s="16">
        <f t="shared" si="1"/>
        <v>0</v>
      </c>
      <c r="K25" s="16">
        <v>3993.8</v>
      </c>
      <c r="L25" s="16">
        <f t="shared" si="3"/>
        <v>0</v>
      </c>
      <c r="M25" s="16">
        <f t="shared" si="4"/>
        <v>-1362.8999999999996</v>
      </c>
      <c r="N25" s="16">
        <f t="shared" si="2"/>
        <v>0</v>
      </c>
      <c r="O25" s="19">
        <f t="shared" si="5"/>
        <v>-139.39999999999964</v>
      </c>
      <c r="P25" s="19">
        <f t="shared" si="6"/>
        <v>0</v>
      </c>
    </row>
    <row r="26" spans="3:16" s="1" customFormat="1" ht="27" customHeight="1">
      <c r="C26" s="15" t="s">
        <v>46</v>
      </c>
      <c r="D26" s="73" t="s">
        <v>47</v>
      </c>
      <c r="E26" s="73"/>
      <c r="F26" s="73"/>
      <c r="G26" s="16">
        <v>31.7</v>
      </c>
      <c r="H26" s="18">
        <f>G26*B26</f>
        <v>0</v>
      </c>
      <c r="I26" s="16">
        <v>1120.5</v>
      </c>
      <c r="J26" s="16">
        <f t="shared" si="1"/>
        <v>0</v>
      </c>
      <c r="K26" s="16">
        <v>1312.5</v>
      </c>
      <c r="L26" s="16">
        <f t="shared" si="3"/>
        <v>0</v>
      </c>
      <c r="M26" s="16">
        <f t="shared" si="4"/>
        <v>1280.8</v>
      </c>
      <c r="N26" s="16">
        <f t="shared" si="2"/>
        <v>0</v>
      </c>
      <c r="O26" s="19">
        <f t="shared" si="5"/>
        <v>192</v>
      </c>
      <c r="P26" s="19">
        <f t="shared" si="6"/>
        <v>0</v>
      </c>
    </row>
    <row r="27" spans="3:16" s="1" customFormat="1" ht="27.75" customHeight="1">
      <c r="C27" s="15" t="s">
        <v>48</v>
      </c>
      <c r="D27" s="73" t="s">
        <v>49</v>
      </c>
      <c r="E27" s="73"/>
      <c r="F27" s="73"/>
      <c r="G27" s="16">
        <v>11.3</v>
      </c>
      <c r="H27" s="18">
        <f>G27*B27</f>
        <v>0</v>
      </c>
      <c r="I27" s="16">
        <v>0.1</v>
      </c>
      <c r="J27" s="16">
        <f t="shared" si="1"/>
        <v>0</v>
      </c>
      <c r="K27" s="16">
        <v>0.1</v>
      </c>
      <c r="L27" s="16">
        <f t="shared" si="3"/>
        <v>0</v>
      </c>
      <c r="M27" s="16">
        <f t="shared" si="4"/>
        <v>-11.200000000000001</v>
      </c>
      <c r="N27" s="16">
        <f t="shared" si="2"/>
        <v>0</v>
      </c>
      <c r="O27" s="19">
        <f t="shared" si="5"/>
        <v>0</v>
      </c>
      <c r="P27" s="19">
        <f t="shared" si="6"/>
        <v>0</v>
      </c>
    </row>
    <row r="28" spans="3:16" s="1" customFormat="1" ht="28.5" customHeight="1">
      <c r="C28" s="15" t="s">
        <v>50</v>
      </c>
      <c r="D28" s="73" t="s">
        <v>51</v>
      </c>
      <c r="E28" s="73"/>
      <c r="F28" s="73"/>
      <c r="G28" s="16"/>
      <c r="H28" s="18">
        <f>G28*B28</f>
        <v>0</v>
      </c>
      <c r="I28" s="16"/>
      <c r="J28" s="16">
        <f t="shared" si="1"/>
        <v>0</v>
      </c>
      <c r="K28" s="16"/>
      <c r="L28" s="16">
        <f t="shared" si="3"/>
        <v>0</v>
      </c>
      <c r="M28" s="16">
        <f t="shared" si="4"/>
        <v>0</v>
      </c>
      <c r="N28" s="16">
        <f t="shared" si="2"/>
        <v>0</v>
      </c>
      <c r="O28" s="19">
        <f t="shared" si="5"/>
        <v>0</v>
      </c>
      <c r="P28" s="19">
        <f t="shared" si="6"/>
        <v>0</v>
      </c>
    </row>
    <row r="29" spans="2:16" ht="15">
      <c r="B29" s="24">
        <v>0.5</v>
      </c>
      <c r="C29" s="25" t="s">
        <v>52</v>
      </c>
      <c r="D29" s="77" t="s">
        <v>53</v>
      </c>
      <c r="E29" s="77"/>
      <c r="F29" s="77"/>
      <c r="G29" s="15"/>
      <c r="H29" s="15"/>
      <c r="I29" s="26"/>
      <c r="J29" s="26">
        <f>I29*B29</f>
        <v>0</v>
      </c>
      <c r="K29" s="26"/>
      <c r="L29" s="16">
        <f t="shared" si="3"/>
        <v>0</v>
      </c>
      <c r="M29" s="26"/>
      <c r="N29" s="16">
        <f t="shared" si="2"/>
        <v>0</v>
      </c>
      <c r="O29" s="26"/>
      <c r="P29" s="19">
        <f t="shared" si="6"/>
        <v>0</v>
      </c>
    </row>
    <row r="30" spans="3:8" ht="15">
      <c r="C30" s="78"/>
      <c r="D30" s="78"/>
      <c r="E30" s="78"/>
      <c r="F30" s="78"/>
      <c r="G30" s="27"/>
      <c r="H30" s="27"/>
    </row>
    <row r="31" spans="3:9" s="28" customFormat="1" ht="15.75">
      <c r="C31" s="29"/>
      <c r="D31" s="29" t="s">
        <v>54</v>
      </c>
      <c r="E31" s="29"/>
      <c r="F31" s="29"/>
      <c r="G31" s="29"/>
      <c r="H31" s="29"/>
      <c r="I31" s="29" t="s">
        <v>55</v>
      </c>
    </row>
    <row r="34" spans="1:17" s="1" customFormat="1" ht="9.75" customHeight="1">
      <c r="A34"/>
      <c r="B34"/>
      <c r="C34" s="30" t="s">
        <v>56</v>
      </c>
      <c r="I34"/>
      <c r="J34"/>
      <c r="K34"/>
      <c r="L34"/>
      <c r="M34"/>
      <c r="N34"/>
      <c r="O34"/>
      <c r="P34"/>
      <c r="Q34"/>
    </row>
  </sheetData>
  <sheetProtection/>
  <mergeCells count="29">
    <mergeCell ref="D26:F26"/>
    <mergeCell ref="D27:F27"/>
    <mergeCell ref="D28:F28"/>
    <mergeCell ref="D29:F29"/>
    <mergeCell ref="C30:F30"/>
    <mergeCell ref="D20:F20"/>
    <mergeCell ref="D21:F21"/>
    <mergeCell ref="D22:F22"/>
    <mergeCell ref="D23:F23"/>
    <mergeCell ref="D24:F24"/>
    <mergeCell ref="D25:F25"/>
    <mergeCell ref="D14:F14"/>
    <mergeCell ref="D15:F15"/>
    <mergeCell ref="D16:F16"/>
    <mergeCell ref="D17:F17"/>
    <mergeCell ref="D18:F18"/>
    <mergeCell ref="D19:F19"/>
    <mergeCell ref="O5:P5"/>
    <mergeCell ref="D8:F8"/>
    <mergeCell ref="D10:F10"/>
    <mergeCell ref="D11:F11"/>
    <mergeCell ref="D12:F12"/>
    <mergeCell ref="D13:F13"/>
    <mergeCell ref="C5:C6"/>
    <mergeCell ref="D5:F6"/>
    <mergeCell ref="G5:H5"/>
    <mergeCell ref="I5:J5"/>
    <mergeCell ref="K5:L5"/>
    <mergeCell ref="M5:N5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9"/>
  <sheetViews>
    <sheetView showZeros="0" tabSelected="1" zoomScaleSheetLayoutView="90" zoomScalePageLayoutView="0" workbookViewId="0" topLeftCell="A12">
      <pane xSplit="5" topLeftCell="F1" activePane="topRight" state="frozen"/>
      <selection pane="topLeft" activeCell="D1" sqref="D1"/>
      <selection pane="topRight" activeCell="F6" sqref="F6:BA29"/>
    </sheetView>
  </sheetViews>
  <sheetFormatPr defaultColWidth="9.140625" defaultRowHeight="15"/>
  <cols>
    <col min="1" max="1" width="7.140625" style="0" hidden="1" customWidth="1"/>
    <col min="2" max="2" width="4.140625" style="0" hidden="1" customWidth="1"/>
    <col min="3" max="3" width="16.8515625" style="1" hidden="1" customWidth="1"/>
    <col min="4" max="4" width="20.8515625" style="1" hidden="1" customWidth="1"/>
    <col min="5" max="5" width="35.421875" style="1" customWidth="1"/>
    <col min="6" max="7" width="9.7109375" style="31" customWidth="1"/>
    <col min="8" max="8" width="9.57421875" style="0" customWidth="1"/>
    <col min="9" max="9" width="10.00390625" style="0" bestFit="1" customWidth="1"/>
    <col min="10" max="11" width="9.421875" style="31" customWidth="1"/>
    <col min="12" max="12" width="9.140625" style="0" customWidth="1"/>
    <col min="14" max="15" width="9.140625" style="31" customWidth="1"/>
    <col min="16" max="16" width="9.140625" style="0" customWidth="1"/>
    <col min="18" max="19" width="9.140625" style="31" customWidth="1"/>
    <col min="20" max="20" width="9.140625" style="0" customWidth="1"/>
    <col min="22" max="23" width="9.140625" style="31" customWidth="1"/>
    <col min="24" max="24" width="9.140625" style="0" customWidth="1"/>
    <col min="25" max="25" width="9.57421875" style="0" customWidth="1"/>
    <col min="26" max="27" width="9.8515625" style="31" customWidth="1"/>
    <col min="28" max="28" width="9.140625" style="0" customWidth="1"/>
    <col min="30" max="31" width="9.140625" style="31" customWidth="1"/>
    <col min="32" max="32" width="9.140625" style="0" customWidth="1"/>
    <col min="33" max="33" width="11.57421875" style="0" customWidth="1"/>
    <col min="34" max="35" width="9.140625" style="31" customWidth="1"/>
    <col min="36" max="36" width="9.140625" style="0" customWidth="1"/>
    <col min="38" max="39" width="9.140625" style="31" customWidth="1"/>
    <col min="40" max="40" width="9.140625" style="0" customWidth="1"/>
    <col min="42" max="43" width="9.140625" style="31" customWidth="1"/>
    <col min="44" max="44" width="9.140625" style="0" customWidth="1"/>
    <col min="46" max="47" width="9.140625" style="31" customWidth="1"/>
    <col min="48" max="48" width="9.140625" style="0" customWidth="1"/>
    <col min="50" max="51" width="9.140625" style="31" customWidth="1"/>
    <col min="52" max="52" width="9.140625" style="0" customWidth="1"/>
  </cols>
  <sheetData>
    <row r="1" spans="4:5" ht="18.75">
      <c r="D1" s="2" t="s">
        <v>0</v>
      </c>
      <c r="E1" s="2" t="s">
        <v>0</v>
      </c>
    </row>
    <row r="2" ht="15" customHeight="1">
      <c r="C2" s="3"/>
    </row>
    <row r="3" spans="3:5" ht="15" customHeight="1" hidden="1">
      <c r="C3" s="3"/>
      <c r="D3" s="1" t="s">
        <v>57</v>
      </c>
      <c r="E3" s="1" t="s">
        <v>57</v>
      </c>
    </row>
    <row r="4" spans="3:5" ht="15" customHeight="1" hidden="1">
      <c r="C4" s="3"/>
      <c r="D4" s="1" t="s">
        <v>58</v>
      </c>
      <c r="E4" s="1" t="s">
        <v>58</v>
      </c>
    </row>
    <row r="5" ht="15" customHeight="1" hidden="1">
      <c r="C5" s="3"/>
    </row>
    <row r="6" spans="3:53" s="32" customFormat="1" ht="23.25" customHeight="1">
      <c r="C6" s="81" t="s">
        <v>2</v>
      </c>
      <c r="D6" s="33" t="s">
        <v>3</v>
      </c>
      <c r="E6" s="83" t="s">
        <v>3</v>
      </c>
      <c r="F6" s="85" t="s">
        <v>59</v>
      </c>
      <c r="G6" s="86"/>
      <c r="H6" s="86"/>
      <c r="I6" s="87"/>
      <c r="J6" s="85" t="s">
        <v>60</v>
      </c>
      <c r="K6" s="86"/>
      <c r="L6" s="86"/>
      <c r="M6" s="87"/>
      <c r="N6" s="85" t="s">
        <v>61</v>
      </c>
      <c r="O6" s="86"/>
      <c r="P6" s="86"/>
      <c r="Q6" s="87"/>
      <c r="R6" s="85" t="s">
        <v>62</v>
      </c>
      <c r="S6" s="86"/>
      <c r="T6" s="86"/>
      <c r="U6" s="87"/>
      <c r="V6" s="85" t="s">
        <v>63</v>
      </c>
      <c r="W6" s="86"/>
      <c r="X6" s="86"/>
      <c r="Y6" s="87"/>
      <c r="Z6" s="85" t="s">
        <v>64</v>
      </c>
      <c r="AA6" s="86"/>
      <c r="AB6" s="86"/>
      <c r="AC6" s="87"/>
      <c r="AD6" s="85" t="s">
        <v>65</v>
      </c>
      <c r="AE6" s="86"/>
      <c r="AF6" s="86"/>
      <c r="AG6" s="87"/>
      <c r="AH6" s="85" t="s">
        <v>66</v>
      </c>
      <c r="AI6" s="86"/>
      <c r="AJ6" s="86"/>
      <c r="AK6" s="87"/>
      <c r="AL6" s="85" t="s">
        <v>67</v>
      </c>
      <c r="AM6" s="86"/>
      <c r="AN6" s="86"/>
      <c r="AO6" s="87"/>
      <c r="AP6" s="85" t="s">
        <v>68</v>
      </c>
      <c r="AQ6" s="86"/>
      <c r="AR6" s="86"/>
      <c r="AS6" s="87"/>
      <c r="AT6" s="85" t="s">
        <v>69</v>
      </c>
      <c r="AU6" s="86"/>
      <c r="AV6" s="86"/>
      <c r="AW6" s="87"/>
      <c r="AX6" s="85" t="s">
        <v>70</v>
      </c>
      <c r="AY6" s="86"/>
      <c r="AZ6" s="86"/>
      <c r="BA6" s="87"/>
    </row>
    <row r="7" spans="3:53" s="1" customFormat="1" ht="31.5" customHeight="1">
      <c r="C7" s="82"/>
      <c r="D7" s="34"/>
      <c r="E7" s="84"/>
      <c r="F7" s="35">
        <v>42005</v>
      </c>
      <c r="G7" s="35">
        <v>42370</v>
      </c>
      <c r="H7" s="35">
        <v>42644</v>
      </c>
      <c r="I7" s="36" t="s">
        <v>71</v>
      </c>
      <c r="J7" s="35">
        <v>42005</v>
      </c>
      <c r="K7" s="35">
        <v>42370</v>
      </c>
      <c r="L7" s="35">
        <v>42644</v>
      </c>
      <c r="M7" s="36" t="s">
        <v>71</v>
      </c>
      <c r="N7" s="35">
        <v>42005</v>
      </c>
      <c r="O7" s="35">
        <v>42370</v>
      </c>
      <c r="P7" s="35">
        <v>42644</v>
      </c>
      <c r="Q7" s="36" t="s">
        <v>71</v>
      </c>
      <c r="R7" s="35">
        <v>42005</v>
      </c>
      <c r="S7" s="35">
        <v>42370</v>
      </c>
      <c r="T7" s="35">
        <v>42644</v>
      </c>
      <c r="U7" s="36" t="s">
        <v>71</v>
      </c>
      <c r="V7" s="35">
        <v>42005</v>
      </c>
      <c r="W7" s="35">
        <v>42370</v>
      </c>
      <c r="X7" s="35">
        <v>42644</v>
      </c>
      <c r="Y7" s="36" t="s">
        <v>71</v>
      </c>
      <c r="Z7" s="35">
        <v>42005</v>
      </c>
      <c r="AA7" s="35">
        <v>42370</v>
      </c>
      <c r="AB7" s="35">
        <v>42644</v>
      </c>
      <c r="AC7" s="36" t="s">
        <v>71</v>
      </c>
      <c r="AD7" s="35">
        <v>42005</v>
      </c>
      <c r="AE7" s="35">
        <v>42370</v>
      </c>
      <c r="AF7" s="35">
        <v>42644</v>
      </c>
      <c r="AG7" s="36" t="s">
        <v>71</v>
      </c>
      <c r="AH7" s="35">
        <v>42005</v>
      </c>
      <c r="AI7" s="35">
        <v>42370</v>
      </c>
      <c r="AJ7" s="35">
        <v>42644</v>
      </c>
      <c r="AK7" s="36" t="s">
        <v>71</v>
      </c>
      <c r="AL7" s="35">
        <v>42005</v>
      </c>
      <c r="AM7" s="35">
        <v>42370</v>
      </c>
      <c r="AN7" s="35">
        <v>42644</v>
      </c>
      <c r="AO7" s="36" t="s">
        <v>71</v>
      </c>
      <c r="AP7" s="35">
        <v>42005</v>
      </c>
      <c r="AQ7" s="35">
        <v>42370</v>
      </c>
      <c r="AR7" s="35">
        <v>42644</v>
      </c>
      <c r="AS7" s="36" t="s">
        <v>71</v>
      </c>
      <c r="AT7" s="35">
        <v>42005</v>
      </c>
      <c r="AU7" s="35">
        <v>42370</v>
      </c>
      <c r="AV7" s="35">
        <v>42644</v>
      </c>
      <c r="AW7" s="36" t="s">
        <v>71</v>
      </c>
      <c r="AX7" s="35">
        <v>42005</v>
      </c>
      <c r="AY7" s="35">
        <v>42370</v>
      </c>
      <c r="AZ7" s="35">
        <v>42644</v>
      </c>
      <c r="BA7" s="36" t="s">
        <v>71</v>
      </c>
    </row>
    <row r="8" spans="3:53" s="37" customFormat="1" ht="18.75">
      <c r="C8" s="38"/>
      <c r="D8" s="39"/>
      <c r="E8" s="39"/>
      <c r="F8" s="40"/>
      <c r="G8" s="40"/>
      <c r="H8" s="40"/>
      <c r="I8" s="41">
        <f>I9/G9%</f>
        <v>-21.37456939329958</v>
      </c>
      <c r="J8" s="40"/>
      <c r="K8" s="40"/>
      <c r="L8" s="40"/>
      <c r="M8" s="41">
        <f>M9/K9%</f>
        <v>5.469321414059322</v>
      </c>
      <c r="N8" s="40"/>
      <c r="O8" s="40"/>
      <c r="P8" s="40"/>
      <c r="Q8" s="41">
        <f>Q9/O9%</f>
        <v>76.93669352960356</v>
      </c>
      <c r="R8" s="40"/>
      <c r="S8" s="40"/>
      <c r="T8" s="40"/>
      <c r="U8" s="41">
        <f>U9/S9%</f>
        <v>-10.136608885317422</v>
      </c>
      <c r="V8" s="40"/>
      <c r="W8" s="40"/>
      <c r="X8" s="40"/>
      <c r="Y8" s="41">
        <f>Y9/W9%</f>
        <v>-10.09952854897852</v>
      </c>
      <c r="Z8" s="40"/>
      <c r="AA8" s="40"/>
      <c r="AB8" s="40"/>
      <c r="AC8" s="41">
        <f>AC9/AA9%</f>
        <v>-2.5548834651664523</v>
      </c>
      <c r="AD8" s="40"/>
      <c r="AE8" s="40"/>
      <c r="AF8" s="40"/>
      <c r="AG8" s="41">
        <f>AG9/AE9%</f>
        <v>-0.06647168306303025</v>
      </c>
      <c r="AH8" s="40"/>
      <c r="AI8" s="40"/>
      <c r="AJ8" s="40"/>
      <c r="AK8" s="41">
        <f>AK9/AI9%</f>
        <v>0.8533916849015267</v>
      </c>
      <c r="AL8" s="40"/>
      <c r="AM8" s="40"/>
      <c r="AN8" s="40"/>
      <c r="AO8" s="41">
        <f>AO9/AM9%</f>
        <v>77.98837079279882</v>
      </c>
      <c r="AP8" s="40"/>
      <c r="AQ8" s="40"/>
      <c r="AR8" s="40"/>
      <c r="AS8" s="41">
        <f>AS9/AQ9%</f>
        <v>-5.173567234074178</v>
      </c>
      <c r="AT8" s="40"/>
      <c r="AU8" s="40"/>
      <c r="AV8" s="40"/>
      <c r="AW8" s="41">
        <f>AW9/AU9%</f>
        <v>-15.398871877518124</v>
      </c>
      <c r="AX8" s="40"/>
      <c r="AY8" s="40"/>
      <c r="AZ8" s="40"/>
      <c r="BA8" s="41">
        <f>BA9/AY9%</f>
        <v>-9.608444360024963</v>
      </c>
    </row>
    <row r="9" spans="1:53" s="12" customFormat="1" ht="15">
      <c r="A9" s="12" t="s">
        <v>10</v>
      </c>
      <c r="B9" s="12" t="s">
        <v>11</v>
      </c>
      <c r="C9" s="13" t="s">
        <v>12</v>
      </c>
      <c r="D9" s="42" t="s">
        <v>13</v>
      </c>
      <c r="E9" s="43" t="s">
        <v>13</v>
      </c>
      <c r="F9" s="44">
        <f>SUM(F10:F27)</f>
        <v>19297.8</v>
      </c>
      <c r="G9" s="44">
        <f>SUM(G10:G27)</f>
        <v>26096.899999999998</v>
      </c>
      <c r="H9" s="44">
        <f>SUM(H10:H27)+H28+H29</f>
        <v>20518.8</v>
      </c>
      <c r="I9" s="45">
        <f aca="true" t="shared" si="0" ref="I9:I28">H9-G9</f>
        <v>-5578.0999999999985</v>
      </c>
      <c r="J9" s="44">
        <f>SUM(J10:J27)</f>
        <v>796.0999999999999</v>
      </c>
      <c r="K9" s="44">
        <f>SUM(K10:K27)</f>
        <v>1230.5</v>
      </c>
      <c r="L9" s="44">
        <f>SUM(L10:L27)+L28</f>
        <v>1297.8</v>
      </c>
      <c r="M9" s="45">
        <f aca="true" t="shared" si="1" ref="M9:M28">L9-K9</f>
        <v>67.29999999999995</v>
      </c>
      <c r="N9" s="44">
        <f>SUM(N10:N27)</f>
        <v>1682.7</v>
      </c>
      <c r="O9" s="44">
        <f>SUM(O10:O27)</f>
        <v>4293.400000000001</v>
      </c>
      <c r="P9" s="44">
        <f>SUM(P10:P27)+P28</f>
        <v>7596.6</v>
      </c>
      <c r="Q9" s="45">
        <f aca="true" t="shared" si="2" ref="Q9:Q28">P9-O9</f>
        <v>3303.2</v>
      </c>
      <c r="R9" s="44">
        <f>SUM(R10:R27)</f>
        <v>3709.399999999999</v>
      </c>
      <c r="S9" s="44">
        <f>SUM(S10:S27)</f>
        <v>871.1</v>
      </c>
      <c r="T9" s="44">
        <f>SUM(T10:T27)+T28</f>
        <v>782.8</v>
      </c>
      <c r="U9" s="45">
        <f aca="true" t="shared" si="3" ref="U9:U28">T9-S9</f>
        <v>-88.30000000000007</v>
      </c>
      <c r="V9" s="44">
        <f>SUM(V10:V27)</f>
        <v>840.2</v>
      </c>
      <c r="W9" s="44">
        <f>SUM(W10:W27)</f>
        <v>954.5</v>
      </c>
      <c r="X9" s="44">
        <f>SUM(X10:X27)+X28</f>
        <v>858.1</v>
      </c>
      <c r="Y9" s="45">
        <f aca="true" t="shared" si="4" ref="Y9:Y28">X9-W9</f>
        <v>-96.39999999999998</v>
      </c>
      <c r="Z9" s="44">
        <f>SUM(Z10:Z27)</f>
        <v>1667.7</v>
      </c>
      <c r="AA9" s="44">
        <f>SUM(AA10:AA27)</f>
        <v>2364.1</v>
      </c>
      <c r="AB9" s="44">
        <f>SUM(AB10:AB27)+AB28</f>
        <v>2303.7</v>
      </c>
      <c r="AC9" s="45">
        <f aca="true" t="shared" si="5" ref="AC9:AC28">AB9-AA9</f>
        <v>-60.40000000000009</v>
      </c>
      <c r="AD9" s="44">
        <f>SUM(AD10:AD27)</f>
        <v>889.4</v>
      </c>
      <c r="AE9" s="44">
        <f>SUM(AE10:AE27)</f>
        <v>1504.4000000000003</v>
      </c>
      <c r="AF9" s="44">
        <f>SUM(AF10:AF27)</f>
        <v>1503.4</v>
      </c>
      <c r="AG9" s="45">
        <f aca="true" t="shared" si="6" ref="AG9:AG27">AF9-AE9</f>
        <v>-1.0000000000002274</v>
      </c>
      <c r="AH9" s="44">
        <f>SUM(AH10:AH27)</f>
        <v>723</v>
      </c>
      <c r="AI9" s="44">
        <f>SUM(AI10:AI27)</f>
        <v>914</v>
      </c>
      <c r="AJ9" s="44">
        <f>SUM(AJ10:AJ27)+AJ28</f>
        <v>921.8</v>
      </c>
      <c r="AK9" s="45">
        <f aca="true" t="shared" si="7" ref="AK9:AK28">AJ9-AI9</f>
        <v>7.7999999999999545</v>
      </c>
      <c r="AL9" s="44">
        <f>SUM(AL10:AL27)</f>
        <v>1081.3</v>
      </c>
      <c r="AM9" s="44">
        <f>SUM(AM10:AM27)</f>
        <v>1788.6000000000001</v>
      </c>
      <c r="AN9" s="44">
        <f>SUM(AN10:AN27)+AN28</f>
        <v>3183.5</v>
      </c>
      <c r="AO9" s="45">
        <f aca="true" t="shared" si="8" ref="AO9:AO28">AN9-AM9</f>
        <v>1394.8999999999999</v>
      </c>
      <c r="AP9" s="44">
        <f>SUM(AP10:AP27)</f>
        <v>441.2</v>
      </c>
      <c r="AQ9" s="44">
        <f>SUM(AQ10:AQ27)</f>
        <v>1345.3</v>
      </c>
      <c r="AR9" s="44">
        <f>SUM(AR10:AR27)+AR28</f>
        <v>1275.7</v>
      </c>
      <c r="AS9" s="45">
        <f aca="true" t="shared" si="9" ref="AS9:AS28">AR9-AQ9</f>
        <v>-69.59999999999991</v>
      </c>
      <c r="AT9" s="44">
        <f>SUM(AT10:AT27)</f>
        <v>1776.6000000000001</v>
      </c>
      <c r="AU9" s="44">
        <f>SUM(AU10:AU27)</f>
        <v>2482</v>
      </c>
      <c r="AV9" s="44">
        <f>SUM(AV10:AV27)+AV28</f>
        <v>2099.8</v>
      </c>
      <c r="AW9" s="45">
        <f aca="true" t="shared" si="10" ref="AW9:AW28">AV9-AU9</f>
        <v>-382.1999999999998</v>
      </c>
      <c r="AX9" s="44">
        <f>SUM(AX10:AX27)+AX28</f>
        <v>3098.5000000000005</v>
      </c>
      <c r="AY9" s="44">
        <f>SUM(AY10:AY27)+AY28</f>
        <v>3685.2999999999997</v>
      </c>
      <c r="AZ9" s="44">
        <f>SUM(AZ10:AZ27)+AZ28</f>
        <v>3331.2</v>
      </c>
      <c r="BA9" s="45">
        <f aca="true" t="shared" si="11" ref="BA9:BA28">AZ9-AY9</f>
        <v>-354.0999999999999</v>
      </c>
    </row>
    <row r="10" spans="3:53" s="1" customFormat="1" ht="27" customHeight="1">
      <c r="C10" s="15" t="s">
        <v>15</v>
      </c>
      <c r="D10" s="46" t="s">
        <v>16</v>
      </c>
      <c r="E10" s="47" t="s">
        <v>16</v>
      </c>
      <c r="F10" s="48">
        <v>2622.2</v>
      </c>
      <c r="G10" s="48">
        <v>1010.2</v>
      </c>
      <c r="H10" s="48">
        <v>1105.4</v>
      </c>
      <c r="I10" s="49">
        <f t="shared" si="0"/>
        <v>95.20000000000005</v>
      </c>
      <c r="J10" s="48"/>
      <c r="K10" s="48"/>
      <c r="L10" s="48"/>
      <c r="M10" s="49">
        <f t="shared" si="1"/>
        <v>0</v>
      </c>
      <c r="N10" s="48"/>
      <c r="O10" s="48"/>
      <c r="P10" s="48">
        <v>1.4</v>
      </c>
      <c r="Q10" s="49">
        <f t="shared" si="2"/>
        <v>1.4</v>
      </c>
      <c r="R10" s="48">
        <v>2751.7</v>
      </c>
      <c r="S10" s="48"/>
      <c r="T10" s="48"/>
      <c r="U10" s="49">
        <f t="shared" si="3"/>
        <v>0</v>
      </c>
      <c r="V10" s="48">
        <v>14.5</v>
      </c>
      <c r="W10" s="48"/>
      <c r="X10" s="48">
        <v>0</v>
      </c>
      <c r="Y10" s="49">
        <f t="shared" si="4"/>
        <v>0</v>
      </c>
      <c r="Z10" s="48">
        <v>0.2</v>
      </c>
      <c r="AA10" s="48">
        <v>2.5</v>
      </c>
      <c r="AB10" s="48">
        <v>3.2</v>
      </c>
      <c r="AC10" s="49">
        <f t="shared" si="5"/>
        <v>0.7000000000000002</v>
      </c>
      <c r="AD10" s="48">
        <v>28</v>
      </c>
      <c r="AE10" s="48">
        <v>17</v>
      </c>
      <c r="AF10" s="48">
        <v>245</v>
      </c>
      <c r="AG10" s="49">
        <f t="shared" si="6"/>
        <v>228</v>
      </c>
      <c r="AH10" s="48"/>
      <c r="AI10" s="48"/>
      <c r="AJ10" s="48">
        <v>0</v>
      </c>
      <c r="AK10" s="49">
        <f t="shared" si="7"/>
        <v>0</v>
      </c>
      <c r="AL10" s="48"/>
      <c r="AM10" s="48"/>
      <c r="AN10" s="48"/>
      <c r="AO10" s="49">
        <f t="shared" si="8"/>
        <v>0</v>
      </c>
      <c r="AP10" s="48">
        <v>0.5</v>
      </c>
      <c r="AQ10" s="48">
        <v>0.5</v>
      </c>
      <c r="AR10" s="48"/>
      <c r="AS10" s="49">
        <f t="shared" si="9"/>
        <v>-0.5</v>
      </c>
      <c r="AT10" s="48"/>
      <c r="AU10" s="48"/>
      <c r="AV10" s="48"/>
      <c r="AW10" s="49">
        <f t="shared" si="10"/>
        <v>0</v>
      </c>
      <c r="AX10" s="48">
        <v>1079.4</v>
      </c>
      <c r="AY10" s="48">
        <v>1032</v>
      </c>
      <c r="AZ10" s="48">
        <v>1032</v>
      </c>
      <c r="BA10" s="49">
        <f t="shared" si="11"/>
        <v>0</v>
      </c>
    </row>
    <row r="11" spans="1:53" s="1" customFormat="1" ht="18" customHeight="1">
      <c r="A11" s="1">
        <v>0.1</v>
      </c>
      <c r="B11" s="1">
        <v>0.41</v>
      </c>
      <c r="C11" s="15" t="s">
        <v>17</v>
      </c>
      <c r="D11" s="46" t="s">
        <v>18</v>
      </c>
      <c r="E11" s="47" t="s">
        <v>18</v>
      </c>
      <c r="F11" s="48">
        <v>2734.4</v>
      </c>
      <c r="G11" s="48">
        <v>3048.2</v>
      </c>
      <c r="H11" s="48">
        <v>2279.8</v>
      </c>
      <c r="I11" s="49">
        <f t="shared" si="0"/>
        <v>-768.3999999999996</v>
      </c>
      <c r="J11" s="48">
        <v>35</v>
      </c>
      <c r="K11" s="48">
        <v>63.1</v>
      </c>
      <c r="L11" s="48">
        <v>65.5</v>
      </c>
      <c r="M11" s="49">
        <f t="shared" si="1"/>
        <v>2.3999999999999986</v>
      </c>
      <c r="N11" s="48">
        <v>67.1</v>
      </c>
      <c r="O11" s="48">
        <v>81.1</v>
      </c>
      <c r="P11" s="48">
        <v>100.1</v>
      </c>
      <c r="Q11" s="49">
        <f t="shared" si="2"/>
        <v>19</v>
      </c>
      <c r="R11" s="48">
        <v>84</v>
      </c>
      <c r="S11" s="48">
        <v>131.2</v>
      </c>
      <c r="T11" s="48">
        <v>225</v>
      </c>
      <c r="U11" s="49">
        <f t="shared" si="3"/>
        <v>93.80000000000001</v>
      </c>
      <c r="V11" s="48">
        <v>112.9</v>
      </c>
      <c r="W11" s="48">
        <v>136.5</v>
      </c>
      <c r="X11" s="48">
        <v>226.5</v>
      </c>
      <c r="Y11" s="49">
        <f t="shared" si="4"/>
        <v>90</v>
      </c>
      <c r="Z11" s="48">
        <v>16.6</v>
      </c>
      <c r="AA11" s="48">
        <v>29.8</v>
      </c>
      <c r="AB11" s="48">
        <v>93.2</v>
      </c>
      <c r="AC11" s="49">
        <f t="shared" si="5"/>
        <v>63.400000000000006</v>
      </c>
      <c r="AD11" s="48">
        <v>58.7</v>
      </c>
      <c r="AE11" s="48">
        <v>201.5</v>
      </c>
      <c r="AF11" s="48">
        <v>171.8</v>
      </c>
      <c r="AG11" s="49">
        <f t="shared" si="6"/>
        <v>-29.69999999999999</v>
      </c>
      <c r="AH11" s="48">
        <v>78.6</v>
      </c>
      <c r="AI11" s="48">
        <v>119.4</v>
      </c>
      <c r="AJ11" s="48">
        <v>192.3</v>
      </c>
      <c r="AK11" s="49">
        <f t="shared" si="7"/>
        <v>72.9</v>
      </c>
      <c r="AL11" s="48">
        <v>42.1</v>
      </c>
      <c r="AM11" s="48">
        <v>64</v>
      </c>
      <c r="AN11" s="48">
        <v>92.2</v>
      </c>
      <c r="AO11" s="49">
        <f t="shared" si="8"/>
        <v>28.200000000000003</v>
      </c>
      <c r="AP11" s="48">
        <v>29.9</v>
      </c>
      <c r="AQ11" s="48">
        <v>914.7</v>
      </c>
      <c r="AR11" s="48">
        <v>922.6</v>
      </c>
      <c r="AS11" s="49">
        <f t="shared" si="9"/>
        <v>7.899999999999977</v>
      </c>
      <c r="AT11" s="48">
        <v>95.4</v>
      </c>
      <c r="AU11" s="48">
        <v>145.2</v>
      </c>
      <c r="AV11" s="48">
        <v>273.3</v>
      </c>
      <c r="AW11" s="49">
        <f t="shared" si="10"/>
        <v>128.10000000000002</v>
      </c>
      <c r="AX11" s="48">
        <v>347.5</v>
      </c>
      <c r="AY11" s="48">
        <v>228.9</v>
      </c>
      <c r="AZ11" s="48">
        <v>169.4</v>
      </c>
      <c r="BA11" s="49">
        <f t="shared" si="11"/>
        <v>-59.5</v>
      </c>
    </row>
    <row r="12" spans="3:53" s="1" customFormat="1" ht="27" customHeight="1">
      <c r="C12" s="15" t="s">
        <v>19</v>
      </c>
      <c r="D12" s="46" t="s">
        <v>20</v>
      </c>
      <c r="E12" s="47" t="s">
        <v>20</v>
      </c>
      <c r="F12" s="48">
        <v>421</v>
      </c>
      <c r="G12" s="48">
        <v>526.3</v>
      </c>
      <c r="H12" s="48">
        <v>518.4</v>
      </c>
      <c r="I12" s="49">
        <f t="shared" si="0"/>
        <v>-7.899999999999977</v>
      </c>
      <c r="J12" s="48"/>
      <c r="K12" s="48"/>
      <c r="L12" s="48"/>
      <c r="M12" s="49">
        <f t="shared" si="1"/>
        <v>0</v>
      </c>
      <c r="N12" s="48"/>
      <c r="O12" s="48"/>
      <c r="P12" s="48"/>
      <c r="Q12" s="49">
        <f t="shared" si="2"/>
        <v>0</v>
      </c>
      <c r="R12" s="48"/>
      <c r="S12" s="48"/>
      <c r="T12" s="48"/>
      <c r="U12" s="49">
        <f t="shared" si="3"/>
        <v>0</v>
      </c>
      <c r="V12" s="48"/>
      <c r="W12" s="48">
        <v>0.5</v>
      </c>
      <c r="X12" s="48"/>
      <c r="Y12" s="49">
        <f t="shared" si="4"/>
        <v>-0.5</v>
      </c>
      <c r="Z12" s="48">
        <v>5.2</v>
      </c>
      <c r="AA12" s="48">
        <v>1.1</v>
      </c>
      <c r="AB12" s="48">
        <v>1.1</v>
      </c>
      <c r="AC12" s="49">
        <f t="shared" si="5"/>
        <v>0</v>
      </c>
      <c r="AD12" s="48"/>
      <c r="AE12" s="48"/>
      <c r="AF12" s="48"/>
      <c r="AG12" s="49">
        <f t="shared" si="6"/>
        <v>0</v>
      </c>
      <c r="AH12" s="48"/>
      <c r="AI12" s="48"/>
      <c r="AJ12" s="48"/>
      <c r="AK12" s="49">
        <f t="shared" si="7"/>
        <v>0</v>
      </c>
      <c r="AL12" s="48">
        <v>0.2</v>
      </c>
      <c r="AM12" s="48">
        <v>0.2</v>
      </c>
      <c r="AN12" s="48">
        <v>60.5</v>
      </c>
      <c r="AO12" s="49">
        <f t="shared" si="8"/>
        <v>60.3</v>
      </c>
      <c r="AP12" s="48"/>
      <c r="AQ12" s="48"/>
      <c r="AR12" s="48">
        <v>0</v>
      </c>
      <c r="AS12" s="49">
        <f t="shared" si="9"/>
        <v>0</v>
      </c>
      <c r="AT12" s="48">
        <v>0.2</v>
      </c>
      <c r="AU12" s="48">
        <v>1.4</v>
      </c>
      <c r="AV12" s="48">
        <v>1.4</v>
      </c>
      <c r="AW12" s="49">
        <f t="shared" si="10"/>
        <v>0</v>
      </c>
      <c r="AX12" s="48">
        <v>0.4</v>
      </c>
      <c r="AY12" s="48">
        <v>0.4</v>
      </c>
      <c r="AZ12" s="48">
        <v>1.6</v>
      </c>
      <c r="BA12" s="49">
        <f t="shared" si="11"/>
        <v>1.2000000000000002</v>
      </c>
    </row>
    <row r="13" spans="2:53" s="1" customFormat="1" ht="30.75" customHeight="1">
      <c r="B13" s="1">
        <v>1</v>
      </c>
      <c r="C13" s="15" t="s">
        <v>21</v>
      </c>
      <c r="D13" s="46" t="s">
        <v>22</v>
      </c>
      <c r="E13" s="47" t="s">
        <v>22</v>
      </c>
      <c r="F13" s="48">
        <v>228.7</v>
      </c>
      <c r="G13" s="48">
        <v>394</v>
      </c>
      <c r="H13" s="48">
        <v>573.8</v>
      </c>
      <c r="I13" s="49">
        <f t="shared" si="0"/>
        <v>179.79999999999995</v>
      </c>
      <c r="J13" s="48"/>
      <c r="K13" s="48"/>
      <c r="L13" s="48">
        <v>1.2</v>
      </c>
      <c r="M13" s="49">
        <f t="shared" si="1"/>
        <v>1.2</v>
      </c>
      <c r="N13" s="48">
        <v>4.7</v>
      </c>
      <c r="O13" s="48">
        <v>7</v>
      </c>
      <c r="P13" s="48">
        <v>11.8</v>
      </c>
      <c r="Q13" s="49">
        <f t="shared" si="2"/>
        <v>4.800000000000001</v>
      </c>
      <c r="R13" s="48"/>
      <c r="S13" s="48"/>
      <c r="T13" s="48"/>
      <c r="U13" s="49">
        <f t="shared" si="3"/>
        <v>0</v>
      </c>
      <c r="V13" s="48">
        <v>0.4</v>
      </c>
      <c r="W13" s="48"/>
      <c r="X13" s="48">
        <v>3.4</v>
      </c>
      <c r="Y13" s="49">
        <f t="shared" si="4"/>
        <v>3.4</v>
      </c>
      <c r="Z13" s="48">
        <v>0.7</v>
      </c>
      <c r="AA13" s="48">
        <v>1.9</v>
      </c>
      <c r="AB13" s="48">
        <v>1.6</v>
      </c>
      <c r="AC13" s="49">
        <f t="shared" si="5"/>
        <v>-0.2999999999999998</v>
      </c>
      <c r="AD13" s="48">
        <v>1.2</v>
      </c>
      <c r="AE13" s="48">
        <v>1.2</v>
      </c>
      <c r="AF13" s="48">
        <v>7.1</v>
      </c>
      <c r="AG13" s="49">
        <f t="shared" si="6"/>
        <v>5.8999999999999995</v>
      </c>
      <c r="AH13" s="48">
        <v>0.4</v>
      </c>
      <c r="AI13" s="48">
        <v>5</v>
      </c>
      <c r="AJ13" s="48">
        <v>6.6</v>
      </c>
      <c r="AK13" s="49">
        <f t="shared" si="7"/>
        <v>1.5999999999999996</v>
      </c>
      <c r="AL13" s="48">
        <v>8.1</v>
      </c>
      <c r="AM13" s="48">
        <v>6.5</v>
      </c>
      <c r="AN13" s="48">
        <v>29</v>
      </c>
      <c r="AO13" s="49">
        <f t="shared" si="8"/>
        <v>22.5</v>
      </c>
      <c r="AP13" s="48">
        <v>2.2</v>
      </c>
      <c r="AQ13" s="48">
        <v>4.5</v>
      </c>
      <c r="AR13" s="48">
        <v>4.5</v>
      </c>
      <c r="AS13" s="49">
        <f t="shared" si="9"/>
        <v>0</v>
      </c>
      <c r="AT13" s="48">
        <v>1.2</v>
      </c>
      <c r="AU13" s="48">
        <v>4</v>
      </c>
      <c r="AV13" s="48">
        <v>5.5</v>
      </c>
      <c r="AW13" s="49">
        <f t="shared" si="10"/>
        <v>1.5</v>
      </c>
      <c r="AX13" s="48">
        <v>22.8</v>
      </c>
      <c r="AY13" s="48">
        <v>17</v>
      </c>
      <c r="AZ13" s="48">
        <v>14.6</v>
      </c>
      <c r="BA13" s="49">
        <f t="shared" si="11"/>
        <v>-2.4000000000000004</v>
      </c>
    </row>
    <row r="14" spans="2:53" s="1" customFormat="1" ht="39.75" customHeight="1">
      <c r="B14" s="1">
        <v>0.9</v>
      </c>
      <c r="C14" s="15" t="s">
        <v>23</v>
      </c>
      <c r="D14" s="46" t="s">
        <v>24</v>
      </c>
      <c r="E14" s="47" t="s">
        <v>24</v>
      </c>
      <c r="F14" s="48">
        <v>290.7</v>
      </c>
      <c r="G14" s="48">
        <v>260.1</v>
      </c>
      <c r="H14" s="48">
        <v>226.8</v>
      </c>
      <c r="I14" s="49">
        <f t="shared" si="0"/>
        <v>-33.30000000000001</v>
      </c>
      <c r="J14" s="48">
        <v>3.5</v>
      </c>
      <c r="K14" s="48">
        <v>3.1</v>
      </c>
      <c r="L14" s="48">
        <v>3.1</v>
      </c>
      <c r="M14" s="49">
        <f t="shared" si="1"/>
        <v>0</v>
      </c>
      <c r="N14" s="48">
        <v>10</v>
      </c>
      <c r="O14" s="48">
        <v>7.4</v>
      </c>
      <c r="P14" s="48">
        <v>2.3</v>
      </c>
      <c r="Q14" s="49">
        <f t="shared" si="2"/>
        <v>-5.1000000000000005</v>
      </c>
      <c r="R14" s="48"/>
      <c r="S14" s="48"/>
      <c r="T14" s="48"/>
      <c r="U14" s="49">
        <f t="shared" si="3"/>
        <v>0</v>
      </c>
      <c r="V14" s="48">
        <v>0.9</v>
      </c>
      <c r="W14" s="48">
        <v>0.9</v>
      </c>
      <c r="X14" s="48">
        <v>0.9</v>
      </c>
      <c r="Y14" s="49">
        <f t="shared" si="4"/>
        <v>0</v>
      </c>
      <c r="Z14" s="48">
        <v>11.1</v>
      </c>
      <c r="AA14" s="48">
        <v>8.2</v>
      </c>
      <c r="AB14" s="48">
        <v>8</v>
      </c>
      <c r="AC14" s="49">
        <f t="shared" si="5"/>
        <v>-0.1999999999999993</v>
      </c>
      <c r="AD14" s="48">
        <v>0.5</v>
      </c>
      <c r="AE14" s="48">
        <v>0.5</v>
      </c>
      <c r="AF14" s="48">
        <v>0.5</v>
      </c>
      <c r="AG14" s="49">
        <f t="shared" si="6"/>
        <v>0</v>
      </c>
      <c r="AH14" s="48"/>
      <c r="AI14" s="48"/>
      <c r="AJ14" s="48"/>
      <c r="AK14" s="49">
        <f t="shared" si="7"/>
        <v>0</v>
      </c>
      <c r="AL14" s="48">
        <v>2.9</v>
      </c>
      <c r="AM14" s="48">
        <v>2.9</v>
      </c>
      <c r="AN14" s="48">
        <v>1.1</v>
      </c>
      <c r="AO14" s="49">
        <f t="shared" si="8"/>
        <v>-1.7999999999999998</v>
      </c>
      <c r="AP14" s="48">
        <v>0.7</v>
      </c>
      <c r="AQ14" s="48"/>
      <c r="AR14" s="48"/>
      <c r="AS14" s="49">
        <f t="shared" si="9"/>
        <v>0</v>
      </c>
      <c r="AT14" s="48">
        <v>5</v>
      </c>
      <c r="AU14" s="48">
        <v>2.1</v>
      </c>
      <c r="AV14" s="48">
        <v>2.1</v>
      </c>
      <c r="AW14" s="49">
        <f t="shared" si="10"/>
        <v>0</v>
      </c>
      <c r="AX14" s="48">
        <v>23.3</v>
      </c>
      <c r="AY14" s="48">
        <v>4.3</v>
      </c>
      <c r="AZ14" s="48">
        <v>2.9</v>
      </c>
      <c r="BA14" s="49">
        <f t="shared" si="11"/>
        <v>-1.4</v>
      </c>
    </row>
    <row r="15" spans="1:53" s="1" customFormat="1" ht="16.5" customHeight="1">
      <c r="A15" s="1">
        <v>0.5</v>
      </c>
      <c r="B15" s="1">
        <v>0.5</v>
      </c>
      <c r="C15" s="15" t="s">
        <v>25</v>
      </c>
      <c r="D15" s="46" t="s">
        <v>26</v>
      </c>
      <c r="E15" s="47" t="s">
        <v>26</v>
      </c>
      <c r="F15" s="48">
        <v>6.3</v>
      </c>
      <c r="G15" s="48">
        <v>6.3</v>
      </c>
      <c r="H15" s="48">
        <v>6.3</v>
      </c>
      <c r="I15" s="49">
        <f t="shared" si="0"/>
        <v>0</v>
      </c>
      <c r="J15" s="48"/>
      <c r="K15" s="48"/>
      <c r="L15" s="48"/>
      <c r="M15" s="49">
        <f t="shared" si="1"/>
        <v>0</v>
      </c>
      <c r="N15" s="48"/>
      <c r="O15" s="48"/>
      <c r="P15" s="48"/>
      <c r="Q15" s="49">
        <f t="shared" si="2"/>
        <v>0</v>
      </c>
      <c r="R15" s="48"/>
      <c r="S15" s="48"/>
      <c r="T15" s="48">
        <v>0</v>
      </c>
      <c r="U15" s="49">
        <f t="shared" si="3"/>
        <v>0</v>
      </c>
      <c r="V15" s="48">
        <v>9.3</v>
      </c>
      <c r="W15" s="48"/>
      <c r="X15" s="48"/>
      <c r="Y15" s="49">
        <f t="shared" si="4"/>
        <v>0</v>
      </c>
      <c r="Z15" s="48"/>
      <c r="AA15" s="48"/>
      <c r="AB15" s="48"/>
      <c r="AC15" s="49">
        <f t="shared" si="5"/>
        <v>0</v>
      </c>
      <c r="AD15" s="48"/>
      <c r="AE15" s="48"/>
      <c r="AF15" s="48"/>
      <c r="AG15" s="49">
        <f t="shared" si="6"/>
        <v>0</v>
      </c>
      <c r="AH15" s="48">
        <v>0</v>
      </c>
      <c r="AI15" s="48"/>
      <c r="AJ15" s="48"/>
      <c r="AK15" s="49">
        <f t="shared" si="7"/>
        <v>0</v>
      </c>
      <c r="AL15" s="48"/>
      <c r="AM15" s="48"/>
      <c r="AN15" s="48"/>
      <c r="AO15" s="49">
        <f t="shared" si="8"/>
        <v>0</v>
      </c>
      <c r="AP15" s="48">
        <v>0.1</v>
      </c>
      <c r="AQ15" s="48">
        <v>0.1</v>
      </c>
      <c r="AR15" s="48">
        <v>0.1</v>
      </c>
      <c r="AS15" s="49">
        <f t="shared" si="9"/>
        <v>0</v>
      </c>
      <c r="AT15" s="48"/>
      <c r="AU15" s="48"/>
      <c r="AV15" s="48"/>
      <c r="AW15" s="49">
        <f t="shared" si="10"/>
        <v>0</v>
      </c>
      <c r="AX15" s="48"/>
      <c r="AY15" s="48"/>
      <c r="AZ15" s="48"/>
      <c r="BA15" s="49">
        <f t="shared" si="11"/>
        <v>0</v>
      </c>
    </row>
    <row r="16" spans="1:53" s="1" customFormat="1" ht="26.25" customHeight="1">
      <c r="A16" s="1">
        <v>0.45</v>
      </c>
      <c r="B16" s="1">
        <v>0.45</v>
      </c>
      <c r="C16" s="15" t="s">
        <v>27</v>
      </c>
      <c r="D16" s="46" t="s">
        <v>28</v>
      </c>
      <c r="E16" s="47" t="s">
        <v>28</v>
      </c>
      <c r="F16" s="48">
        <v>0</v>
      </c>
      <c r="G16" s="48"/>
      <c r="H16" s="48"/>
      <c r="I16" s="49">
        <f t="shared" si="0"/>
        <v>0</v>
      </c>
      <c r="J16" s="48">
        <v>0</v>
      </c>
      <c r="K16" s="48"/>
      <c r="L16" s="48"/>
      <c r="M16" s="49">
        <f t="shared" si="1"/>
        <v>0</v>
      </c>
      <c r="N16" s="48"/>
      <c r="O16" s="48"/>
      <c r="P16" s="48"/>
      <c r="Q16" s="49">
        <f t="shared" si="2"/>
        <v>0</v>
      </c>
      <c r="R16" s="48"/>
      <c r="S16" s="48"/>
      <c r="T16" s="48"/>
      <c r="U16" s="49">
        <f t="shared" si="3"/>
        <v>0</v>
      </c>
      <c r="V16" s="48"/>
      <c r="W16" s="48"/>
      <c r="X16" s="48"/>
      <c r="Y16" s="49">
        <f t="shared" si="4"/>
        <v>0</v>
      </c>
      <c r="Z16" s="48"/>
      <c r="AA16" s="48"/>
      <c r="AB16" s="48"/>
      <c r="AC16" s="49">
        <f t="shared" si="5"/>
        <v>0</v>
      </c>
      <c r="AD16" s="48"/>
      <c r="AE16" s="48"/>
      <c r="AF16" s="48"/>
      <c r="AG16" s="49">
        <f t="shared" si="6"/>
        <v>0</v>
      </c>
      <c r="AH16" s="48"/>
      <c r="AI16" s="48"/>
      <c r="AJ16" s="48"/>
      <c r="AK16" s="49">
        <f t="shared" si="7"/>
        <v>0</v>
      </c>
      <c r="AL16" s="48"/>
      <c r="AM16" s="48"/>
      <c r="AN16" s="48"/>
      <c r="AO16" s="49">
        <f t="shared" si="8"/>
        <v>0</v>
      </c>
      <c r="AP16" s="48"/>
      <c r="AQ16" s="48"/>
      <c r="AR16" s="48"/>
      <c r="AS16" s="49">
        <f t="shared" si="9"/>
        <v>0</v>
      </c>
      <c r="AT16" s="48"/>
      <c r="AU16" s="48"/>
      <c r="AV16" s="48"/>
      <c r="AW16" s="49">
        <f t="shared" si="10"/>
        <v>0</v>
      </c>
      <c r="AX16" s="48"/>
      <c r="AY16" s="48"/>
      <c r="AZ16" s="48"/>
      <c r="BA16" s="49">
        <f t="shared" si="11"/>
        <v>0</v>
      </c>
    </row>
    <row r="17" spans="3:53" s="1" customFormat="1" ht="26.25" customHeight="1">
      <c r="C17" s="15"/>
      <c r="D17" s="50"/>
      <c r="E17" s="51" t="s">
        <v>72</v>
      </c>
      <c r="F17" s="48"/>
      <c r="G17" s="52"/>
      <c r="H17" s="53"/>
      <c r="I17" s="49"/>
      <c r="J17" s="48"/>
      <c r="K17" s="48"/>
      <c r="L17" s="48"/>
      <c r="M17" s="49"/>
      <c r="N17" s="48"/>
      <c r="O17" s="48"/>
      <c r="P17" s="48"/>
      <c r="Q17" s="49"/>
      <c r="R17" s="48"/>
      <c r="S17" s="48"/>
      <c r="T17" s="48"/>
      <c r="U17" s="49"/>
      <c r="V17" s="48"/>
      <c r="W17" s="48"/>
      <c r="X17" s="48"/>
      <c r="Y17" s="49"/>
      <c r="Z17" s="48"/>
      <c r="AA17" s="48"/>
      <c r="AB17" s="48"/>
      <c r="AC17" s="49"/>
      <c r="AD17" s="48"/>
      <c r="AE17" s="48"/>
      <c r="AF17" s="48"/>
      <c r="AG17" s="49"/>
      <c r="AH17" s="48"/>
      <c r="AI17" s="48"/>
      <c r="AJ17" s="48"/>
      <c r="AK17" s="49"/>
      <c r="AL17" s="48"/>
      <c r="AM17" s="48"/>
      <c r="AN17" s="48"/>
      <c r="AO17" s="49"/>
      <c r="AP17" s="48"/>
      <c r="AQ17" s="48"/>
      <c r="AR17" s="48"/>
      <c r="AS17" s="49"/>
      <c r="AT17" s="48"/>
      <c r="AU17" s="48"/>
      <c r="AV17" s="48"/>
      <c r="AW17" s="49"/>
      <c r="AX17" s="48"/>
      <c r="AY17" s="48"/>
      <c r="AZ17" s="48"/>
      <c r="BA17" s="49"/>
    </row>
    <row r="18" spans="1:53" s="1" customFormat="1" ht="17.25" customHeight="1">
      <c r="A18" s="1">
        <v>1</v>
      </c>
      <c r="C18" s="15" t="s">
        <v>73</v>
      </c>
      <c r="D18" s="46" t="s">
        <v>31</v>
      </c>
      <c r="E18" s="47" t="s">
        <v>31</v>
      </c>
      <c r="F18" s="48">
        <v>1199.3</v>
      </c>
      <c r="G18" s="48">
        <v>1266.4</v>
      </c>
      <c r="H18" s="54">
        <v>923.2</v>
      </c>
      <c r="I18" s="49">
        <f t="shared" si="0"/>
        <v>-343.20000000000005</v>
      </c>
      <c r="J18" s="48">
        <v>39.7</v>
      </c>
      <c r="K18" s="54">
        <v>36.8</v>
      </c>
      <c r="L18" s="54">
        <v>30.4</v>
      </c>
      <c r="M18" s="49">
        <f t="shared" si="1"/>
        <v>-6.399999999999999</v>
      </c>
      <c r="N18" s="48">
        <v>81.5</v>
      </c>
      <c r="O18" s="54">
        <v>87.5</v>
      </c>
      <c r="P18" s="54">
        <v>87.2</v>
      </c>
      <c r="Q18" s="49">
        <f t="shared" si="2"/>
        <v>-0.29999999999999716</v>
      </c>
      <c r="R18" s="48">
        <v>43.7</v>
      </c>
      <c r="S18" s="54">
        <v>17.5</v>
      </c>
      <c r="T18" s="54">
        <v>13.9</v>
      </c>
      <c r="U18" s="49">
        <f t="shared" si="3"/>
        <v>-3.5999999999999996</v>
      </c>
      <c r="V18" s="48">
        <v>14.9</v>
      </c>
      <c r="W18" s="54">
        <v>15.9</v>
      </c>
      <c r="X18" s="54">
        <v>17.5</v>
      </c>
      <c r="Y18" s="49">
        <f t="shared" si="4"/>
        <v>1.5999999999999996</v>
      </c>
      <c r="Z18" s="48">
        <v>50.5</v>
      </c>
      <c r="AA18" s="54">
        <v>47.9</v>
      </c>
      <c r="AB18" s="54">
        <v>39.8</v>
      </c>
      <c r="AC18" s="49">
        <f t="shared" si="5"/>
        <v>-8.100000000000001</v>
      </c>
      <c r="AD18" s="48">
        <v>28.2</v>
      </c>
      <c r="AE18" s="54">
        <v>65.4</v>
      </c>
      <c r="AF18" s="54">
        <v>48</v>
      </c>
      <c r="AG18" s="49">
        <f t="shared" si="6"/>
        <v>-17.400000000000006</v>
      </c>
      <c r="AH18" s="48">
        <v>18.5</v>
      </c>
      <c r="AI18" s="54">
        <v>20</v>
      </c>
      <c r="AJ18" s="54">
        <v>18.5</v>
      </c>
      <c r="AK18" s="49">
        <f t="shared" si="7"/>
        <v>-1.5</v>
      </c>
      <c r="AL18" s="48">
        <v>80.2</v>
      </c>
      <c r="AM18" s="54">
        <v>97.8</v>
      </c>
      <c r="AN18" s="54">
        <v>77.4</v>
      </c>
      <c r="AO18" s="49">
        <f t="shared" si="8"/>
        <v>-20.39999999999999</v>
      </c>
      <c r="AP18" s="48">
        <v>10.3</v>
      </c>
      <c r="AQ18" s="54">
        <v>8.5</v>
      </c>
      <c r="AR18" s="54">
        <v>5.6</v>
      </c>
      <c r="AS18" s="49">
        <f t="shared" si="9"/>
        <v>-2.9000000000000004</v>
      </c>
      <c r="AT18" s="48">
        <v>64.5</v>
      </c>
      <c r="AU18" s="54">
        <v>57.5</v>
      </c>
      <c r="AV18" s="54">
        <v>46.1</v>
      </c>
      <c r="AW18" s="49">
        <f t="shared" si="10"/>
        <v>-11.399999999999999</v>
      </c>
      <c r="AX18" s="48">
        <v>159.7</v>
      </c>
      <c r="AY18" s="54">
        <v>202.6</v>
      </c>
      <c r="AZ18" s="54">
        <v>240.8</v>
      </c>
      <c r="BA18" s="49">
        <f t="shared" si="11"/>
        <v>38.20000000000002</v>
      </c>
    </row>
    <row r="19" spans="3:53" s="1" customFormat="1" ht="15" customHeight="1">
      <c r="C19" s="15" t="s">
        <v>32</v>
      </c>
      <c r="D19" s="46" t="s">
        <v>33</v>
      </c>
      <c r="E19" s="47" t="s">
        <v>33</v>
      </c>
      <c r="F19" s="48">
        <v>4005.1</v>
      </c>
      <c r="G19" s="48">
        <v>6186.3</v>
      </c>
      <c r="H19" s="54">
        <v>4701</v>
      </c>
      <c r="I19" s="49">
        <f t="shared" si="0"/>
        <v>-1485.3000000000002</v>
      </c>
      <c r="J19" s="48">
        <v>0.1</v>
      </c>
      <c r="K19" s="54">
        <v>0.1</v>
      </c>
      <c r="L19" s="54">
        <v>18.5</v>
      </c>
      <c r="M19" s="49">
        <f t="shared" si="1"/>
        <v>18.4</v>
      </c>
      <c r="N19" s="48">
        <v>2.4</v>
      </c>
      <c r="O19" s="54">
        <v>480</v>
      </c>
      <c r="P19" s="54">
        <v>977.7</v>
      </c>
      <c r="Q19" s="49">
        <f t="shared" si="2"/>
        <v>497.70000000000005</v>
      </c>
      <c r="R19" s="48">
        <v>88.1</v>
      </c>
      <c r="S19" s="54"/>
      <c r="T19" s="54"/>
      <c r="U19" s="49">
        <f t="shared" si="3"/>
        <v>0</v>
      </c>
      <c r="V19" s="48">
        <v>0.6</v>
      </c>
      <c r="W19" s="54"/>
      <c r="X19" s="54"/>
      <c r="Y19" s="49">
        <f t="shared" si="4"/>
        <v>0</v>
      </c>
      <c r="Z19" s="48">
        <v>16.4</v>
      </c>
      <c r="AA19" s="54">
        <v>0.2</v>
      </c>
      <c r="AB19" s="54">
        <v>3.1</v>
      </c>
      <c r="AC19" s="49">
        <f t="shared" si="5"/>
        <v>2.9</v>
      </c>
      <c r="AD19" s="48">
        <v>63.5</v>
      </c>
      <c r="AE19" s="54">
        <v>50.1</v>
      </c>
      <c r="AF19" s="54">
        <v>22.6</v>
      </c>
      <c r="AG19" s="49">
        <f t="shared" si="6"/>
        <v>-27.5</v>
      </c>
      <c r="AH19" s="48"/>
      <c r="AI19" s="54"/>
      <c r="AJ19" s="54">
        <v>0.6</v>
      </c>
      <c r="AK19" s="49">
        <f t="shared" si="7"/>
        <v>0.6</v>
      </c>
      <c r="AL19" s="48">
        <v>34.1</v>
      </c>
      <c r="AM19" s="54">
        <v>120.1</v>
      </c>
      <c r="AN19" s="54">
        <v>370.9</v>
      </c>
      <c r="AO19" s="49">
        <f t="shared" si="8"/>
        <v>250.79999999999998</v>
      </c>
      <c r="AP19" s="48">
        <v>1</v>
      </c>
      <c r="AQ19" s="54"/>
      <c r="AR19" s="54">
        <v>3.1</v>
      </c>
      <c r="AS19" s="49">
        <f t="shared" si="9"/>
        <v>3.1</v>
      </c>
      <c r="AT19" s="48">
        <v>25.3</v>
      </c>
      <c r="AU19" s="54"/>
      <c r="AV19" s="54"/>
      <c r="AW19" s="49">
        <f t="shared" si="10"/>
        <v>0</v>
      </c>
      <c r="AX19" s="48">
        <v>47.1</v>
      </c>
      <c r="AY19" s="54">
        <v>38.7</v>
      </c>
      <c r="AZ19" s="54">
        <v>46.8</v>
      </c>
      <c r="BA19" s="49">
        <f t="shared" si="11"/>
        <v>8.099999999999994</v>
      </c>
    </row>
    <row r="20" spans="3:53" s="1" customFormat="1" ht="15">
      <c r="C20" s="15" t="s">
        <v>34</v>
      </c>
      <c r="D20" s="46" t="s">
        <v>35</v>
      </c>
      <c r="E20" s="47" t="s">
        <v>35</v>
      </c>
      <c r="F20" s="48"/>
      <c r="G20" s="48"/>
      <c r="H20" s="54" t="s">
        <v>74</v>
      </c>
      <c r="I20" s="49"/>
      <c r="J20" s="48"/>
      <c r="K20" s="54"/>
      <c r="L20" s="54"/>
      <c r="M20" s="49">
        <f t="shared" si="1"/>
        <v>0</v>
      </c>
      <c r="N20" s="48"/>
      <c r="O20" s="54"/>
      <c r="P20" s="54"/>
      <c r="Q20" s="49">
        <f t="shared" si="2"/>
        <v>0</v>
      </c>
      <c r="R20" s="48"/>
      <c r="S20" s="54"/>
      <c r="T20" s="54"/>
      <c r="U20" s="49">
        <f t="shared" si="3"/>
        <v>0</v>
      </c>
      <c r="V20" s="48"/>
      <c r="W20" s="54"/>
      <c r="X20" s="54"/>
      <c r="Y20" s="49">
        <f t="shared" si="4"/>
        <v>0</v>
      </c>
      <c r="Z20" s="48"/>
      <c r="AA20" s="54"/>
      <c r="AB20" s="54"/>
      <c r="AC20" s="49">
        <f t="shared" si="5"/>
        <v>0</v>
      </c>
      <c r="AD20" s="48"/>
      <c r="AE20" s="54"/>
      <c r="AF20" s="54"/>
      <c r="AG20" s="49">
        <f t="shared" si="6"/>
        <v>0</v>
      </c>
      <c r="AH20" s="48"/>
      <c r="AI20" s="54"/>
      <c r="AJ20" s="54"/>
      <c r="AK20" s="49">
        <f t="shared" si="7"/>
        <v>0</v>
      </c>
      <c r="AL20" s="48"/>
      <c r="AM20" s="54"/>
      <c r="AN20" s="54"/>
      <c r="AO20" s="49">
        <f t="shared" si="8"/>
        <v>0</v>
      </c>
      <c r="AP20" s="48"/>
      <c r="AQ20" s="54"/>
      <c r="AR20" s="54"/>
      <c r="AS20" s="49">
        <f t="shared" si="9"/>
        <v>0</v>
      </c>
      <c r="AT20" s="48"/>
      <c r="AU20" s="54"/>
      <c r="AV20" s="54"/>
      <c r="AW20" s="49">
        <f t="shared" si="10"/>
        <v>0</v>
      </c>
      <c r="AX20" s="48"/>
      <c r="AY20" s="54"/>
      <c r="AZ20" s="54"/>
      <c r="BA20" s="49">
        <f t="shared" si="11"/>
        <v>0</v>
      </c>
    </row>
    <row r="21" spans="3:53" s="21" customFormat="1" ht="15.75" customHeight="1">
      <c r="C21" s="22" t="s">
        <v>36</v>
      </c>
      <c r="D21" s="55" t="s">
        <v>37</v>
      </c>
      <c r="E21" s="56" t="s">
        <v>37</v>
      </c>
      <c r="F21" s="57">
        <v>158.1</v>
      </c>
      <c r="G21" s="57">
        <v>150.2</v>
      </c>
      <c r="H21" s="58">
        <v>12.5</v>
      </c>
      <c r="I21" s="49">
        <f t="shared" si="0"/>
        <v>-137.7</v>
      </c>
      <c r="J21" s="57">
        <v>0.8</v>
      </c>
      <c r="K21" s="58">
        <v>0.8</v>
      </c>
      <c r="L21" s="58">
        <v>0.8</v>
      </c>
      <c r="M21" s="49">
        <f t="shared" si="1"/>
        <v>0</v>
      </c>
      <c r="N21" s="57"/>
      <c r="O21" s="58"/>
      <c r="P21" s="58"/>
      <c r="Q21" s="49">
        <f t="shared" si="2"/>
        <v>0</v>
      </c>
      <c r="R21" s="57">
        <v>46.2</v>
      </c>
      <c r="S21" s="58">
        <v>9.6</v>
      </c>
      <c r="T21" s="58">
        <v>3</v>
      </c>
      <c r="U21" s="49">
        <f t="shared" si="3"/>
        <v>-6.6</v>
      </c>
      <c r="V21" s="57">
        <v>0.5</v>
      </c>
      <c r="W21" s="58">
        <v>5.4</v>
      </c>
      <c r="X21" s="58">
        <v>0</v>
      </c>
      <c r="Y21" s="49">
        <f t="shared" si="4"/>
        <v>-5.4</v>
      </c>
      <c r="Z21" s="57">
        <v>1.5</v>
      </c>
      <c r="AA21" s="58">
        <v>1.5</v>
      </c>
      <c r="AB21" s="58">
        <v>1.6</v>
      </c>
      <c r="AC21" s="49">
        <f t="shared" si="5"/>
        <v>0.10000000000000009</v>
      </c>
      <c r="AD21" s="57">
        <v>24.3</v>
      </c>
      <c r="AE21" s="58">
        <v>25.9</v>
      </c>
      <c r="AF21" s="58">
        <v>21.2</v>
      </c>
      <c r="AG21" s="49">
        <f t="shared" si="6"/>
        <v>-4.699999999999999</v>
      </c>
      <c r="AH21" s="57">
        <v>74.3</v>
      </c>
      <c r="AI21" s="58">
        <v>74.3</v>
      </c>
      <c r="AJ21" s="58">
        <v>0</v>
      </c>
      <c r="AK21" s="49">
        <f t="shared" si="7"/>
        <v>-74.3</v>
      </c>
      <c r="AL21" s="57">
        <v>0</v>
      </c>
      <c r="AM21" s="58"/>
      <c r="AN21" s="58"/>
      <c r="AO21" s="49">
        <f t="shared" si="8"/>
        <v>0</v>
      </c>
      <c r="AP21" s="57">
        <v>1.2</v>
      </c>
      <c r="AQ21" s="58">
        <v>1.2</v>
      </c>
      <c r="AR21" s="58"/>
      <c r="AS21" s="49">
        <f t="shared" si="9"/>
        <v>-1.2</v>
      </c>
      <c r="AT21" s="57"/>
      <c r="AU21" s="58"/>
      <c r="AV21" s="58"/>
      <c r="AW21" s="49">
        <f t="shared" si="10"/>
        <v>0</v>
      </c>
      <c r="AX21" s="57">
        <v>12.2</v>
      </c>
      <c r="AY21" s="58">
        <v>4.8</v>
      </c>
      <c r="AZ21" s="58">
        <v>5</v>
      </c>
      <c r="BA21" s="49">
        <f t="shared" si="11"/>
        <v>0.20000000000000018</v>
      </c>
    </row>
    <row r="22" spans="3:53" s="21" customFormat="1" ht="16.5" customHeight="1">
      <c r="C22" s="22" t="s">
        <v>38</v>
      </c>
      <c r="D22" s="55" t="s">
        <v>39</v>
      </c>
      <c r="E22" s="56" t="s">
        <v>39</v>
      </c>
      <c r="F22" s="57">
        <v>5258.1</v>
      </c>
      <c r="G22" s="57">
        <v>9115.8</v>
      </c>
      <c r="H22" s="58">
        <v>7624.5</v>
      </c>
      <c r="I22" s="49">
        <f t="shared" si="0"/>
        <v>-1491.2999999999993</v>
      </c>
      <c r="J22" s="57">
        <v>403.8</v>
      </c>
      <c r="K22" s="58">
        <v>742.8</v>
      </c>
      <c r="L22" s="58">
        <v>666.6</v>
      </c>
      <c r="M22" s="49">
        <f t="shared" si="1"/>
        <v>-76.19999999999993</v>
      </c>
      <c r="N22" s="57">
        <v>1232.4</v>
      </c>
      <c r="O22" s="58">
        <v>2022.1</v>
      </c>
      <c r="P22" s="54">
        <v>2081.7</v>
      </c>
      <c r="Q22" s="49">
        <f t="shared" si="2"/>
        <v>59.59999999999991</v>
      </c>
      <c r="R22" s="57">
        <v>236.6</v>
      </c>
      <c r="S22" s="58">
        <v>277.2</v>
      </c>
      <c r="T22" s="54">
        <v>232.6</v>
      </c>
      <c r="U22" s="49">
        <f t="shared" si="3"/>
        <v>-44.599999999999994</v>
      </c>
      <c r="V22" s="57">
        <v>279.4</v>
      </c>
      <c r="W22" s="58">
        <v>321.7</v>
      </c>
      <c r="X22" s="54">
        <v>282.8</v>
      </c>
      <c r="Y22" s="49">
        <f t="shared" si="4"/>
        <v>-38.89999999999998</v>
      </c>
      <c r="Z22" s="57">
        <v>1297.5</v>
      </c>
      <c r="AA22" s="58">
        <v>1922.9</v>
      </c>
      <c r="AB22" s="54">
        <v>1878.1</v>
      </c>
      <c r="AC22" s="49">
        <f t="shared" si="5"/>
        <v>-44.80000000000018</v>
      </c>
      <c r="AD22" s="57">
        <v>359.6</v>
      </c>
      <c r="AE22" s="58">
        <v>736.2</v>
      </c>
      <c r="AF22" s="54">
        <v>705.8</v>
      </c>
      <c r="AG22" s="49">
        <f t="shared" si="6"/>
        <v>-30.40000000000009</v>
      </c>
      <c r="AH22" s="57">
        <v>224.3</v>
      </c>
      <c r="AI22" s="58">
        <v>381</v>
      </c>
      <c r="AJ22" s="54">
        <v>401</v>
      </c>
      <c r="AK22" s="49">
        <f t="shared" si="7"/>
        <v>20</v>
      </c>
      <c r="AL22" s="57">
        <v>624.8</v>
      </c>
      <c r="AM22" s="58">
        <v>1175.9</v>
      </c>
      <c r="AN22" s="54">
        <v>1055.8</v>
      </c>
      <c r="AO22" s="49">
        <f t="shared" si="8"/>
        <v>-120.10000000000014</v>
      </c>
      <c r="AP22" s="57">
        <v>180.8</v>
      </c>
      <c r="AQ22" s="58">
        <v>247.4</v>
      </c>
      <c r="AR22" s="54">
        <v>180.1</v>
      </c>
      <c r="AS22" s="49">
        <f t="shared" si="9"/>
        <v>-67.30000000000001</v>
      </c>
      <c r="AT22" s="57">
        <v>1176.7</v>
      </c>
      <c r="AU22" s="58">
        <v>1914.8</v>
      </c>
      <c r="AV22" s="54">
        <v>1457.3</v>
      </c>
      <c r="AW22" s="49">
        <f t="shared" si="10"/>
        <v>-457.5</v>
      </c>
      <c r="AX22" s="57">
        <v>1171.2</v>
      </c>
      <c r="AY22" s="58">
        <v>1813</v>
      </c>
      <c r="AZ22" s="58">
        <v>1655.9</v>
      </c>
      <c r="BA22" s="49">
        <f t="shared" si="11"/>
        <v>-157.0999999999999</v>
      </c>
    </row>
    <row r="23" spans="3:53" s="21" customFormat="1" ht="16.5" customHeight="1">
      <c r="C23" s="22"/>
      <c r="D23" s="55" t="s">
        <v>41</v>
      </c>
      <c r="E23" s="59" t="s">
        <v>41</v>
      </c>
      <c r="F23" s="57"/>
      <c r="G23" s="57"/>
      <c r="H23" s="58"/>
      <c r="I23" s="49">
        <f t="shared" si="0"/>
        <v>0</v>
      </c>
      <c r="J23" s="57"/>
      <c r="K23" s="58"/>
      <c r="L23" s="58"/>
      <c r="M23" s="49">
        <f t="shared" si="1"/>
        <v>0</v>
      </c>
      <c r="N23" s="57"/>
      <c r="O23" s="58"/>
      <c r="P23" s="58"/>
      <c r="Q23" s="49">
        <f t="shared" si="2"/>
        <v>0</v>
      </c>
      <c r="R23" s="57"/>
      <c r="S23" s="58"/>
      <c r="T23" s="58" t="s">
        <v>74</v>
      </c>
      <c r="U23" s="49"/>
      <c r="V23" s="57"/>
      <c r="W23" s="58"/>
      <c r="X23" s="58"/>
      <c r="Y23" s="49">
        <f t="shared" si="4"/>
        <v>0</v>
      </c>
      <c r="Z23" s="57"/>
      <c r="AA23" s="58"/>
      <c r="AB23" s="58"/>
      <c r="AC23" s="49">
        <f t="shared" si="5"/>
        <v>0</v>
      </c>
      <c r="AD23" s="57"/>
      <c r="AE23" s="58"/>
      <c r="AF23" s="58"/>
      <c r="AG23" s="49">
        <f t="shared" si="6"/>
        <v>0</v>
      </c>
      <c r="AH23" s="57"/>
      <c r="AI23" s="58"/>
      <c r="AJ23" s="58"/>
      <c r="AK23" s="49">
        <f t="shared" si="7"/>
        <v>0</v>
      </c>
      <c r="AL23" s="57"/>
      <c r="AM23" s="58"/>
      <c r="AN23" s="58"/>
      <c r="AO23" s="49">
        <f t="shared" si="8"/>
        <v>0</v>
      </c>
      <c r="AP23" s="57"/>
      <c r="AQ23" s="58"/>
      <c r="AR23" s="58"/>
      <c r="AS23" s="49">
        <f t="shared" si="9"/>
        <v>0</v>
      </c>
      <c r="AT23" s="57"/>
      <c r="AU23" s="58"/>
      <c r="AV23" s="58"/>
      <c r="AW23" s="49">
        <f t="shared" si="10"/>
        <v>0</v>
      </c>
      <c r="AX23" s="57"/>
      <c r="AY23" s="58"/>
      <c r="AZ23" s="58"/>
      <c r="BA23" s="49">
        <f t="shared" si="11"/>
        <v>0</v>
      </c>
    </row>
    <row r="24" spans="1:53" s="21" customFormat="1" ht="16.5" customHeight="1">
      <c r="A24" s="21">
        <v>1</v>
      </c>
      <c r="C24" s="22"/>
      <c r="D24" s="55" t="s">
        <v>43</v>
      </c>
      <c r="E24" s="59" t="s">
        <v>43</v>
      </c>
      <c r="F24" s="57"/>
      <c r="G24" s="57">
        <v>2307</v>
      </c>
      <c r="H24" s="58">
        <v>1414.3</v>
      </c>
      <c r="I24" s="49">
        <f t="shared" si="0"/>
        <v>-892.7</v>
      </c>
      <c r="J24" s="57"/>
      <c r="K24" s="58">
        <v>30.8</v>
      </c>
      <c r="L24" s="58">
        <v>0.4</v>
      </c>
      <c r="M24" s="49">
        <f t="shared" si="1"/>
        <v>-30.400000000000002</v>
      </c>
      <c r="N24" s="57"/>
      <c r="O24" s="58">
        <v>1323.2</v>
      </c>
      <c r="P24" s="58">
        <v>4153.3</v>
      </c>
      <c r="Q24" s="49">
        <f t="shared" si="2"/>
        <v>2830.1000000000004</v>
      </c>
      <c r="R24" s="57"/>
      <c r="S24" s="58"/>
      <c r="T24" s="58"/>
      <c r="U24" s="49">
        <f t="shared" si="3"/>
        <v>0</v>
      </c>
      <c r="V24" s="57"/>
      <c r="W24" s="58">
        <v>55.3</v>
      </c>
      <c r="X24" s="58">
        <v>0.1</v>
      </c>
      <c r="Y24" s="49">
        <f t="shared" si="4"/>
        <v>-55.199999999999996</v>
      </c>
      <c r="Z24" s="57"/>
      <c r="AA24" s="58"/>
      <c r="AB24" s="58"/>
      <c r="AC24" s="49">
        <f t="shared" si="5"/>
        <v>0</v>
      </c>
      <c r="AD24" s="57"/>
      <c r="AE24" s="58">
        <v>1</v>
      </c>
      <c r="AF24" s="58">
        <v>1</v>
      </c>
      <c r="AG24" s="49">
        <f t="shared" si="6"/>
        <v>0</v>
      </c>
      <c r="AH24" s="57"/>
      <c r="AI24" s="58">
        <v>30.4</v>
      </c>
      <c r="AJ24" s="58"/>
      <c r="AK24" s="49">
        <f t="shared" si="7"/>
        <v>-30.4</v>
      </c>
      <c r="AL24" s="57"/>
      <c r="AM24" s="58"/>
      <c r="AN24" s="58">
        <v>91.6</v>
      </c>
      <c r="AO24" s="49">
        <f t="shared" si="8"/>
        <v>91.6</v>
      </c>
      <c r="AP24" s="57"/>
      <c r="AQ24" s="58">
        <v>1.1</v>
      </c>
      <c r="AR24" s="58">
        <v>21.5</v>
      </c>
      <c r="AS24" s="49">
        <f t="shared" si="9"/>
        <v>20.4</v>
      </c>
      <c r="AT24" s="57"/>
      <c r="AU24" s="58"/>
      <c r="AV24" s="58"/>
      <c r="AW24" s="49">
        <f t="shared" si="10"/>
        <v>0</v>
      </c>
      <c r="AX24" s="57"/>
      <c r="AY24" s="58">
        <v>145</v>
      </c>
      <c r="AZ24" s="58">
        <v>30.7</v>
      </c>
      <c r="BA24" s="49">
        <f t="shared" si="11"/>
        <v>-114.3</v>
      </c>
    </row>
    <row r="25" spans="1:53" s="1" customFormat="1" ht="25.5">
      <c r="A25" s="1">
        <v>1</v>
      </c>
      <c r="C25" s="15" t="s">
        <v>75</v>
      </c>
      <c r="D25" s="46" t="s">
        <v>45</v>
      </c>
      <c r="E25" s="47" t="s">
        <v>45</v>
      </c>
      <c r="F25" s="48">
        <v>2344.6</v>
      </c>
      <c r="G25" s="48">
        <v>1815.1</v>
      </c>
      <c r="H25" s="54">
        <v>1126</v>
      </c>
      <c r="I25" s="49">
        <f t="shared" si="0"/>
        <v>-689.0999999999999</v>
      </c>
      <c r="J25" s="48">
        <v>313.2</v>
      </c>
      <c r="K25" s="54">
        <v>353</v>
      </c>
      <c r="L25" s="54">
        <v>161.9</v>
      </c>
      <c r="M25" s="49">
        <f t="shared" si="1"/>
        <v>-191.1</v>
      </c>
      <c r="N25" s="48">
        <v>280.9</v>
      </c>
      <c r="O25" s="54">
        <v>285</v>
      </c>
      <c r="P25" s="54">
        <v>181</v>
      </c>
      <c r="Q25" s="49">
        <f t="shared" si="2"/>
        <v>-104</v>
      </c>
      <c r="R25" s="48">
        <v>459.1</v>
      </c>
      <c r="S25" s="54">
        <v>435.6</v>
      </c>
      <c r="T25" s="54">
        <v>308.3</v>
      </c>
      <c r="U25" s="49">
        <f t="shared" si="3"/>
        <v>-127.30000000000001</v>
      </c>
      <c r="V25" s="48">
        <v>406.8</v>
      </c>
      <c r="W25" s="54">
        <v>418.3</v>
      </c>
      <c r="X25" s="54">
        <v>326.9</v>
      </c>
      <c r="Y25" s="49">
        <f t="shared" si="4"/>
        <v>-91.40000000000003</v>
      </c>
      <c r="Z25" s="48">
        <v>258.4</v>
      </c>
      <c r="AA25" s="54">
        <v>347.9</v>
      </c>
      <c r="AB25" s="54">
        <v>274</v>
      </c>
      <c r="AC25" s="49">
        <f t="shared" si="5"/>
        <v>-73.89999999999998</v>
      </c>
      <c r="AD25" s="48">
        <v>324.9</v>
      </c>
      <c r="AE25" s="54">
        <v>373.9</v>
      </c>
      <c r="AF25" s="54">
        <v>280.4</v>
      </c>
      <c r="AG25" s="49">
        <f t="shared" si="6"/>
        <v>-93.5</v>
      </c>
      <c r="AH25" s="48">
        <v>326.9</v>
      </c>
      <c r="AI25" s="54">
        <v>283.9</v>
      </c>
      <c r="AJ25" s="54">
        <v>302.8</v>
      </c>
      <c r="AK25" s="49">
        <f t="shared" si="7"/>
        <v>18.900000000000034</v>
      </c>
      <c r="AL25" s="48">
        <v>288.9</v>
      </c>
      <c r="AM25" s="54">
        <v>321.2</v>
      </c>
      <c r="AN25" s="54">
        <v>448.7</v>
      </c>
      <c r="AO25" s="49">
        <f t="shared" si="8"/>
        <v>127.5</v>
      </c>
      <c r="AP25" s="48">
        <v>212.8</v>
      </c>
      <c r="AQ25" s="54">
        <v>167.2</v>
      </c>
      <c r="AR25" s="54">
        <v>138.2</v>
      </c>
      <c r="AS25" s="49">
        <f t="shared" si="9"/>
        <v>-29</v>
      </c>
      <c r="AT25" s="48">
        <v>407.7</v>
      </c>
      <c r="AU25" s="54">
        <v>357</v>
      </c>
      <c r="AV25" s="54">
        <v>314.1</v>
      </c>
      <c r="AW25" s="49">
        <f t="shared" si="10"/>
        <v>-42.89999999999998</v>
      </c>
      <c r="AX25" s="48">
        <v>234.8</v>
      </c>
      <c r="AY25" s="54">
        <v>198.6</v>
      </c>
      <c r="AZ25" s="54">
        <v>131.5</v>
      </c>
      <c r="BA25" s="49">
        <f t="shared" si="11"/>
        <v>-67.1</v>
      </c>
    </row>
    <row r="26" spans="3:53" s="1" customFormat="1" ht="27" customHeight="1">
      <c r="C26" s="15" t="s">
        <v>46</v>
      </c>
      <c r="D26" s="46" t="s">
        <v>47</v>
      </c>
      <c r="E26" s="47" t="s">
        <v>47</v>
      </c>
      <c r="F26" s="48"/>
      <c r="G26" s="48"/>
      <c r="H26" s="54">
        <v>6.8</v>
      </c>
      <c r="I26" s="49">
        <f t="shared" si="0"/>
        <v>6.8</v>
      </c>
      <c r="J26" s="48">
        <v>0</v>
      </c>
      <c r="K26" s="54"/>
      <c r="L26" s="54">
        <v>349.4</v>
      </c>
      <c r="M26" s="49">
        <f t="shared" si="1"/>
        <v>349.4</v>
      </c>
      <c r="N26" s="48"/>
      <c r="O26" s="54"/>
      <c r="P26" s="54"/>
      <c r="Q26" s="49">
        <f t="shared" si="2"/>
        <v>0</v>
      </c>
      <c r="R26" s="48"/>
      <c r="S26" s="54"/>
      <c r="T26" s="54"/>
      <c r="U26" s="49">
        <f t="shared" si="3"/>
        <v>0</v>
      </c>
      <c r="V26" s="48"/>
      <c r="W26" s="54"/>
      <c r="X26" s="54"/>
      <c r="Y26" s="49">
        <f t="shared" si="4"/>
        <v>0</v>
      </c>
      <c r="Z26" s="48">
        <v>9.2</v>
      </c>
      <c r="AA26" s="54"/>
      <c r="AB26" s="54"/>
      <c r="AC26" s="49">
        <f t="shared" si="5"/>
        <v>0</v>
      </c>
      <c r="AD26" s="48">
        <v>0.5</v>
      </c>
      <c r="AE26" s="54">
        <v>31.7</v>
      </c>
      <c r="AF26" s="54"/>
      <c r="AG26" s="49">
        <f t="shared" si="6"/>
        <v>-31.7</v>
      </c>
      <c r="AH26" s="48"/>
      <c r="AI26" s="54"/>
      <c r="AJ26" s="54"/>
      <c r="AK26" s="49">
        <f t="shared" si="7"/>
        <v>0</v>
      </c>
      <c r="AL26" s="48"/>
      <c r="AM26" s="54"/>
      <c r="AN26" s="54">
        <v>956.3</v>
      </c>
      <c r="AO26" s="49">
        <f t="shared" si="8"/>
        <v>956.3</v>
      </c>
      <c r="AP26" s="48"/>
      <c r="AQ26" s="54"/>
      <c r="AR26" s="54"/>
      <c r="AS26" s="49">
        <f t="shared" si="9"/>
        <v>0</v>
      </c>
      <c r="AT26" s="48"/>
      <c r="AU26" s="54"/>
      <c r="AV26" s="54"/>
      <c r="AW26" s="49">
        <f t="shared" si="10"/>
        <v>0</v>
      </c>
      <c r="AX26" s="48"/>
      <c r="AY26" s="54"/>
      <c r="AZ26" s="54"/>
      <c r="BA26" s="49">
        <f t="shared" si="11"/>
        <v>0</v>
      </c>
    </row>
    <row r="27" spans="3:53" s="1" customFormat="1" ht="39.75" customHeight="1">
      <c r="C27" s="15" t="s">
        <v>48</v>
      </c>
      <c r="D27" s="46" t="s">
        <v>49</v>
      </c>
      <c r="E27" s="47" t="s">
        <v>49</v>
      </c>
      <c r="F27" s="48">
        <v>29.3</v>
      </c>
      <c r="G27" s="48">
        <v>11</v>
      </c>
      <c r="H27" s="48"/>
      <c r="I27" s="49">
        <f t="shared" si="0"/>
        <v>-11</v>
      </c>
      <c r="J27" s="48"/>
      <c r="K27" s="48"/>
      <c r="L27" s="48"/>
      <c r="M27" s="49">
        <f t="shared" si="1"/>
        <v>0</v>
      </c>
      <c r="N27" s="48">
        <v>3.7</v>
      </c>
      <c r="O27" s="48">
        <v>0.1</v>
      </c>
      <c r="P27" s="48">
        <v>0.1</v>
      </c>
      <c r="Q27" s="49">
        <f t="shared" si="2"/>
        <v>0</v>
      </c>
      <c r="R27" s="48"/>
      <c r="S27" s="48"/>
      <c r="T27" s="48"/>
      <c r="U27" s="49">
        <f t="shared" si="3"/>
        <v>0</v>
      </c>
      <c r="V27" s="48"/>
      <c r="W27" s="48"/>
      <c r="X27" s="48"/>
      <c r="Y27" s="49">
        <f t="shared" si="4"/>
        <v>0</v>
      </c>
      <c r="Z27" s="48">
        <v>0.4</v>
      </c>
      <c r="AA27" s="48">
        <v>0.2</v>
      </c>
      <c r="AB27" s="48"/>
      <c r="AC27" s="49">
        <f t="shared" si="5"/>
        <v>-0.2</v>
      </c>
      <c r="AD27" s="48"/>
      <c r="AE27" s="48"/>
      <c r="AF27" s="48"/>
      <c r="AG27" s="49">
        <f t="shared" si="6"/>
        <v>0</v>
      </c>
      <c r="AH27" s="48"/>
      <c r="AI27" s="48"/>
      <c r="AJ27" s="48"/>
      <c r="AK27" s="49">
        <f t="shared" si="7"/>
        <v>0</v>
      </c>
      <c r="AL27" s="48"/>
      <c r="AM27" s="48"/>
      <c r="AN27" s="48"/>
      <c r="AO27" s="49">
        <f t="shared" si="8"/>
        <v>0</v>
      </c>
      <c r="AP27" s="48">
        <v>1.7</v>
      </c>
      <c r="AQ27" s="48">
        <v>0.1</v>
      </c>
      <c r="AR27" s="48"/>
      <c r="AS27" s="49">
        <f t="shared" si="9"/>
        <v>-0.1</v>
      </c>
      <c r="AT27" s="48">
        <v>0.6</v>
      </c>
      <c r="AU27" s="48"/>
      <c r="AV27" s="48"/>
      <c r="AW27" s="49">
        <f t="shared" si="10"/>
        <v>0</v>
      </c>
      <c r="AX27" s="48">
        <v>0.1</v>
      </c>
      <c r="AY27" s="48"/>
      <c r="AZ27" s="48"/>
      <c r="BA27" s="49">
        <f t="shared" si="11"/>
        <v>0</v>
      </c>
    </row>
    <row r="28" spans="3:53" s="1" customFormat="1" ht="28.5" customHeight="1" hidden="1">
      <c r="C28" s="15" t="s">
        <v>50</v>
      </c>
      <c r="D28" s="60" t="s">
        <v>51</v>
      </c>
      <c r="E28" s="61" t="s">
        <v>51</v>
      </c>
      <c r="F28" s="48"/>
      <c r="G28" s="48"/>
      <c r="H28" s="48"/>
      <c r="I28" s="49">
        <f t="shared" si="0"/>
        <v>0</v>
      </c>
      <c r="J28" s="48"/>
      <c r="K28" s="48"/>
      <c r="L28" s="48"/>
      <c r="M28" s="49">
        <f t="shared" si="1"/>
        <v>0</v>
      </c>
      <c r="N28" s="48"/>
      <c r="O28" s="48"/>
      <c r="P28" s="48"/>
      <c r="Q28" s="49">
        <f t="shared" si="2"/>
        <v>0</v>
      </c>
      <c r="R28" s="48"/>
      <c r="S28" s="48"/>
      <c r="T28" s="48"/>
      <c r="U28" s="49">
        <f t="shared" si="3"/>
        <v>0</v>
      </c>
      <c r="V28" s="48"/>
      <c r="W28" s="48"/>
      <c r="X28" s="48"/>
      <c r="Y28" s="49">
        <f t="shared" si="4"/>
        <v>0</v>
      </c>
      <c r="Z28" s="48"/>
      <c r="AA28" s="48"/>
      <c r="AB28" s="48"/>
      <c r="AC28" s="49">
        <f t="shared" si="5"/>
        <v>0</v>
      </c>
      <c r="AD28" s="48"/>
      <c r="AE28" s="48" t="s">
        <v>74</v>
      </c>
      <c r="AF28" s="48"/>
      <c r="AG28" s="49"/>
      <c r="AH28" s="48"/>
      <c r="AI28" s="48"/>
      <c r="AJ28" s="48"/>
      <c r="AK28" s="49">
        <f t="shared" si="7"/>
        <v>0</v>
      </c>
      <c r="AL28" s="48"/>
      <c r="AM28" s="48"/>
      <c r="AN28" s="48"/>
      <c r="AO28" s="49">
        <f t="shared" si="8"/>
        <v>0</v>
      </c>
      <c r="AP28" s="48"/>
      <c r="AQ28" s="48"/>
      <c r="AR28" s="48"/>
      <c r="AS28" s="49">
        <f t="shared" si="9"/>
        <v>0</v>
      </c>
      <c r="AT28" s="48"/>
      <c r="AU28" s="48"/>
      <c r="AV28" s="48"/>
      <c r="AW28" s="49">
        <f t="shared" si="10"/>
        <v>0</v>
      </c>
      <c r="AX28" s="48"/>
      <c r="AY28" s="48"/>
      <c r="AZ28" s="48"/>
      <c r="BA28" s="49">
        <f t="shared" si="11"/>
        <v>0</v>
      </c>
    </row>
    <row r="29" spans="5:53" ht="15" customHeight="1" hidden="1">
      <c r="E29" s="47" t="s">
        <v>53</v>
      </c>
      <c r="F29" s="62"/>
      <c r="G29" s="62"/>
      <c r="H29" s="63"/>
      <c r="I29" s="63"/>
      <c r="J29" s="62"/>
      <c r="K29" s="62"/>
      <c r="L29" s="63"/>
      <c r="M29" s="63"/>
      <c r="N29" s="62"/>
      <c r="O29" s="62"/>
      <c r="P29" s="63"/>
      <c r="Q29" s="63"/>
      <c r="R29" s="62"/>
      <c r="S29" s="62"/>
      <c r="T29" s="63"/>
      <c r="U29" s="63"/>
      <c r="V29" s="62"/>
      <c r="W29" s="62"/>
      <c r="X29" s="63"/>
      <c r="Y29" s="63"/>
      <c r="Z29" s="62"/>
      <c r="AA29" s="62"/>
      <c r="AB29" s="63"/>
      <c r="AC29" s="63"/>
      <c r="AD29" s="62"/>
      <c r="AE29" s="62"/>
      <c r="AF29" s="63"/>
      <c r="AG29" s="63"/>
      <c r="AH29" s="62"/>
      <c r="AI29" s="62"/>
      <c r="AJ29" s="63"/>
      <c r="AK29" s="63"/>
      <c r="AL29" s="62"/>
      <c r="AM29" s="62"/>
      <c r="AN29" s="63"/>
      <c r="AO29" s="63"/>
      <c r="AP29" s="62"/>
      <c r="AQ29" s="62"/>
      <c r="AR29" s="63"/>
      <c r="AS29" s="63"/>
      <c r="AT29" s="62"/>
      <c r="AU29" s="62"/>
      <c r="AV29" s="63"/>
      <c r="AW29" s="63"/>
      <c r="AX29" s="62"/>
      <c r="AY29" s="62"/>
      <c r="AZ29" s="63"/>
      <c r="BA29" s="63"/>
    </row>
  </sheetData>
  <sheetProtection/>
  <mergeCells count="14">
    <mergeCell ref="AT6:AW6"/>
    <mergeCell ref="AX6:BA6"/>
    <mergeCell ref="V6:Y6"/>
    <mergeCell ref="Z6:AC6"/>
    <mergeCell ref="AD6:AG6"/>
    <mergeCell ref="AH6:AK6"/>
    <mergeCell ref="AL6:AO6"/>
    <mergeCell ref="AP6:AS6"/>
    <mergeCell ref="C6:C7"/>
    <mergeCell ref="E6:E7"/>
    <mergeCell ref="F6:I6"/>
    <mergeCell ref="J6:M6"/>
    <mergeCell ref="N6:Q6"/>
    <mergeCell ref="R6:U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2016-08-12T11:12:54Z</dcterms:created>
  <dcterms:modified xsi:type="dcterms:W3CDTF">2016-12-20T09:45:29Z</dcterms:modified>
  <cp:category/>
  <cp:version/>
  <cp:contentType/>
  <cp:contentStatus/>
</cp:coreProperties>
</file>