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<sst xmlns="http://schemas.openxmlformats.org/spreadsheetml/2006/main" count="176" uniqueCount="81">
  <si>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</si>
  <si>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</si>
  <si>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</si>
  <si>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</si>
  <si>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</si>
  <si>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</si>
  <si>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</si>
  <si>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</si>
  <si>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</si>
  <si>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</si>
  <si>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</si>
  <si>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</si>
  <si>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</si>
  <si>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</si>
  <si>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</si>
  <si>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</si>
  <si>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</si>
  <si>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</si>
  <si>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</si>
  <si>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</si>
  <si>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</si>
  <si>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</si>
  <si>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</si>
  <si>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</si>
  <si>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</si>
  <si>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</si>
  <si>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</si>
  <si>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</si>
  <si>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</si>
  <si>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</si>
  <si>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</si>
  <si>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</si>
  <si>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</si>
  <si>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</si>
  <si>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</si>
  <si>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</si>
  <si>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</si>
  <si>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</si>
  <si>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</si>
  <si>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</si>
  <si>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</si>
  <si>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</si>
  <si>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</si>
  <si>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</si>
  <si>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</si>
  <si>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</si>
  <si>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</si>
  <si>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</si>
  <si>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</si>
  <si>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</si>
  <si>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</si>
  <si>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</si>
  <si>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</si>
  <si>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</si>
  <si>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Богураевское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</si>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</sst>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64" fontId="46" fillId="0" borderId="11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11" xfId="0" applyFont="1" applyFill="1" applyBorder="1" applyAlignment="1">
      <alignment/>
    </xf>
    <xf numFmtId="165" fontId="34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5" fontId="46" fillId="0" borderId="11" xfId="0" applyNumberFormat="1" applyFont="1" applyFill="1" applyBorder="1" applyAlignment="1">
      <alignment/>
    </xf>
    <xf numFmtId="164" fontId="47" fillId="0" borderId="11" xfId="0" applyNumberFormat="1" applyFont="1" applyFill="1" applyBorder="1" applyAlignment="1">
      <alignment/>
    </xf>
    <xf numFmtId="166" fontId="46" fillId="0" borderId="11" xfId="0" applyNumberFormat="1" applyFont="1" applyFill="1" applyBorder="1" applyAlignment="1">
      <alignment horizontal="center" wrapText="1"/>
    </xf>
    <xf numFmtId="165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5" fillId="0" borderId="11" xfId="0" applyNumberFormat="1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5" fillId="7" borderId="11" xfId="0" applyNumberFormat="1" applyFont="1" applyFill="1" applyBorder="1" applyAlignment="1">
      <alignment horizontal="center" vertical="center" wrapText="1"/>
    </xf>
    <xf numFmtId="166" fontId="43" fillId="7" borderId="11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/>
    </xf>
    <xf numFmtId="165" fontId="47" fillId="0" borderId="11" xfId="0" applyNumberFormat="1" applyFont="1" applyFill="1" applyBorder="1" applyAlignment="1">
      <alignment horizontal="right"/>
    </xf>
    <xf numFmtId="165" fontId="47" fillId="4" borderId="11" xfId="0" applyNumberFormat="1" applyFont="1" applyFill="1" applyBorder="1" applyAlignment="1">
      <alignment horizontal="right"/>
    </xf>
    <xf numFmtId="0" fontId="46" fillId="0" borderId="15" xfId="0" applyFont="1" applyFill="1" applyBorder="1" applyAlignment="1">
      <alignment vertical="top" wrapText="1"/>
    </xf>
    <xf numFmtId="165" fontId="46" fillId="0" borderId="11" xfId="0" applyNumberFormat="1" applyFont="1" applyFill="1" applyBorder="1" applyAlignment="1">
      <alignment horizontal="right"/>
    </xf>
    <xf numFmtId="0" fontId="46" fillId="33" borderId="15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horizontal="right" vertical="top" wrapText="1"/>
    </xf>
    <xf numFmtId="165" fontId="46" fillId="34" borderId="11" xfId="0" applyNumberFormat="1" applyFont="1" applyFill="1" applyBorder="1" applyAlignment="1">
      <alignment horizontal="right"/>
    </xf>
    <xf numFmtId="0" fontId="51" fillId="0" borderId="15" xfId="0" applyFont="1" applyFill="1" applyBorder="1" applyAlignment="1">
      <alignment vertical="top" wrapText="1"/>
    </xf>
    <xf numFmtId="165" fontId="51" fillId="34" borderId="11" xfId="0" applyNumberFormat="1" applyFont="1" applyFill="1" applyBorder="1" applyAlignment="1">
      <alignment horizontal="right"/>
    </xf>
    <xf numFmtId="0" fontId="51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1" xfId="0" applyFill="1" applyBorder="1" applyAlignment="1">
      <alignment horizontal="center" vertical="center"/>
    </xf>
    <xf numFmtId="14" fontId="45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65" fontId="47" fillId="33" borderId="11" xfId="0" applyNumberFormat="1" applyFont="1" applyFill="1" applyBorder="1" applyAlignment="1">
      <alignment horizontal="right"/>
    </xf>
    <xf numFmtId="165" fontId="46" fillId="33" borderId="11" xfId="0" applyNumberFormat="1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vertical="top" wrapText="1"/>
    </xf>
    <xf numFmtId="0" fontId="46" fillId="0" borderId="15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left"/>
    </xf>
    <xf numFmtId="0" fontId="0" fillId="34" borderId="16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top" wrapText="1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/>
    </xf>
    <xf numFmtId="0" fontId="46" fillId="0" borderId="15" xfId="0" applyFont="1" applyFill="1" applyBorder="1" applyAlignment="1">
      <alignment horizontal="center" vertical="top" wrapText="1"/>
    </xf>
    <xf numFmtId="0" fontId="46" fillId="0" borderId="16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6" fillId="0" borderId="15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left" vertical="top" wrapText="1"/>
    </xf>
    <xf numFmtId="0" fontId="46" fillId="0" borderId="17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1" fillId="0" borderId="11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Zeros="0" zoomScalePageLayoutView="0" workbookViewId="0" topLeftCell="A1">
      <pane xSplit="6" ySplit="1" topLeftCell="G11" activePane="bottomRight" state="frozen"/>
      <selection pane="topLeft" activeCell="C1" sqref="C1"/>
      <selection pane="topRight" activeCell="G1" sqref="G1"/>
      <selection pane="bottomLeft" activeCell="C7" sqref="C7"/>
      <selection pane="bottomRight" activeCell="M33" sqref="M33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6.421875" style="0" hidden="1" customWidth="1"/>
    <col min="4" max="4" width="2.281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4" t="s">
        <v>2</v>
      </c>
      <c r="E3" s="77" t="s">
        <v>3</v>
      </c>
      <c r="F3" s="78"/>
      <c r="G3" s="79"/>
      <c r="H3" s="65">
        <v>43101</v>
      </c>
      <c r="I3" s="66"/>
      <c r="J3" s="65">
        <v>43191</v>
      </c>
      <c r="K3" s="95"/>
      <c r="L3" s="65">
        <v>43221</v>
      </c>
      <c r="M3" s="66"/>
      <c r="N3" s="67" t="s">
        <v>4</v>
      </c>
      <c r="O3" s="68"/>
      <c r="P3" s="67" t="s">
        <v>72</v>
      </c>
      <c r="Q3" s="68"/>
    </row>
    <row r="4" spans="3:17" s="4" customFormat="1" ht="25.5" customHeight="1">
      <c r="C4" s="5" t="s">
        <v>5</v>
      </c>
      <c r="D4" s="75"/>
      <c r="E4" s="80"/>
      <c r="F4" s="81"/>
      <c r="G4" s="82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6"/>
      <c r="E5" s="83"/>
      <c r="F5" s="84"/>
      <c r="G5" s="85"/>
      <c r="H5" s="6"/>
      <c r="I5" s="7"/>
      <c r="J5" s="6"/>
      <c r="K5" s="7"/>
      <c r="L5" s="6"/>
      <c r="M5" s="7"/>
      <c r="N5" s="9">
        <f>N6/H6</f>
        <v>0.43137650069697714</v>
      </c>
      <c r="O5" s="9">
        <f>O6/I6</f>
        <v>3.5041480202036066</v>
      </c>
      <c r="P5" s="9">
        <f>P6/J6</f>
        <v>0.35029828099959176</v>
      </c>
      <c r="Q5" s="9">
        <f>Q6/K6</f>
        <v>1.197946465059256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69" t="s">
        <v>11</v>
      </c>
      <c r="F6" s="69"/>
      <c r="G6" s="69"/>
      <c r="H6" s="12">
        <f>H8+H11+H13+H14+H15+H16+H19+H20+H22+H23+H25+H26+H27+H29+H31+H18+H24+H28</f>
        <v>77405.70000000001</v>
      </c>
      <c r="I6" s="12">
        <f>I8+I11+I13+I14+I15+I16+I19+I20+I22+I23+I25+I26+I27+I29+I31+I18+I24</f>
        <v>3821.1</v>
      </c>
      <c r="J6" s="12">
        <f>J8+J11+J13+J14+J15+J16+J19+J20+J22+J23+J25+J26+J27+J29+J31+J18+J24+J28</f>
        <v>82053.50000000001</v>
      </c>
      <c r="K6" s="12">
        <f>K8+K11+K13+K14+K15+K16+K19+K20+K22+K23+K25+K26+K27+K29+K31+K18+K24+K28</f>
        <v>7830.4</v>
      </c>
      <c r="L6" s="12">
        <f aca="true" t="shared" si="0" ref="L6:Q6">L8+L11+L13+L14+L15+L16+L19+L20+L22+L23+L25+L26+L27+L29+L31+L18+L24+L28</f>
        <v>110796.7</v>
      </c>
      <c r="M6" s="12">
        <f t="shared" si="0"/>
        <v>17210.8</v>
      </c>
      <c r="N6" s="12">
        <f t="shared" si="0"/>
        <v>33391.00000000001</v>
      </c>
      <c r="O6" s="12">
        <f t="shared" si="0"/>
        <v>13389.7</v>
      </c>
      <c r="P6" s="12">
        <f t="shared" si="0"/>
        <v>28743.200000000008</v>
      </c>
      <c r="Q6" s="12">
        <f t="shared" si="0"/>
        <v>9380.399999999998</v>
      </c>
    </row>
    <row r="7" spans="4:17" s="1" customFormat="1" ht="15">
      <c r="D7" s="13"/>
      <c r="E7" s="13" t="s">
        <v>12</v>
      </c>
      <c r="F7" s="13"/>
      <c r="G7" s="13"/>
      <c r="H7" s="14"/>
      <c r="I7" s="13"/>
      <c r="J7" s="14"/>
      <c r="K7" s="14"/>
      <c r="L7" s="14"/>
      <c r="M7" s="14"/>
      <c r="N7" s="14"/>
      <c r="O7" s="14"/>
      <c r="P7" s="15"/>
      <c r="Q7" s="13"/>
    </row>
    <row r="8" spans="4:17" s="1" customFormat="1" ht="29.25" customHeight="1">
      <c r="D8" s="13" t="s">
        <v>13</v>
      </c>
      <c r="E8" s="73" t="s">
        <v>14</v>
      </c>
      <c r="F8" s="73"/>
      <c r="G8" s="73"/>
      <c r="H8" s="14">
        <v>9170.4</v>
      </c>
      <c r="I8" s="16">
        <f aca="true" t="shared" si="1" ref="I8:I24">H8*C8</f>
        <v>0</v>
      </c>
      <c r="J8" s="14">
        <v>15103.4</v>
      </c>
      <c r="K8" s="14">
        <v>0</v>
      </c>
      <c r="L8" s="14">
        <v>16367.6</v>
      </c>
      <c r="M8" s="14">
        <v>0</v>
      </c>
      <c r="N8" s="14">
        <f>L8-H8</f>
        <v>7197.200000000001</v>
      </c>
      <c r="O8" s="14">
        <f>M8-I8</f>
        <v>0</v>
      </c>
      <c r="P8" s="17">
        <f>L8-J8</f>
        <v>1264.2000000000007</v>
      </c>
      <c r="Q8" s="17">
        <f>M8-K8</f>
        <v>0</v>
      </c>
    </row>
    <row r="9" spans="1:17" s="1" customFormat="1" ht="29.25" customHeight="1" hidden="1">
      <c r="A9" s="1" t="s">
        <v>68</v>
      </c>
      <c r="B9" s="1">
        <v>0.1</v>
      </c>
      <c r="C9" s="1">
        <v>0.42</v>
      </c>
      <c r="D9" s="13"/>
      <c r="E9" s="70"/>
      <c r="F9" s="71"/>
      <c r="G9" s="72"/>
      <c r="H9" s="14"/>
      <c r="I9" s="16"/>
      <c r="J9" s="14"/>
      <c r="K9" s="14" t="e">
        <f>J9*A9</f>
        <v>#VALUE!</v>
      </c>
      <c r="L9" s="14"/>
      <c r="M9" s="14">
        <f aca="true" t="shared" si="2" ref="M9:M31">L9*C9</f>
        <v>0</v>
      </c>
      <c r="N9" s="14">
        <f aca="true" t="shared" si="3" ref="N9:O31">L9-H9</f>
        <v>0</v>
      </c>
      <c r="O9" s="14">
        <f t="shared" si="3"/>
        <v>0</v>
      </c>
      <c r="P9" s="17">
        <f aca="true" t="shared" si="4" ref="P9:Q31">L9-J9</f>
        <v>0</v>
      </c>
      <c r="Q9" s="17" t="e">
        <f t="shared" si="4"/>
        <v>#VALUE!</v>
      </c>
    </row>
    <row r="10" spans="1:17" s="1" customFormat="1" ht="29.25" customHeight="1" hidden="1">
      <c r="A10" s="1" t="s">
        <v>69</v>
      </c>
      <c r="B10" s="1">
        <v>0.06</v>
      </c>
      <c r="C10" s="1">
        <v>0.42</v>
      </c>
      <c r="D10" s="13"/>
      <c r="E10" s="70"/>
      <c r="F10" s="71"/>
      <c r="G10" s="72"/>
      <c r="H10" s="14"/>
      <c r="I10" s="16"/>
      <c r="J10" s="14"/>
      <c r="K10" s="14" t="e">
        <f>J10*A10</f>
        <v>#VALUE!</v>
      </c>
      <c r="L10" s="14"/>
      <c r="M10" s="14">
        <f t="shared" si="2"/>
        <v>0</v>
      </c>
      <c r="N10" s="14">
        <f t="shared" si="3"/>
        <v>0</v>
      </c>
      <c r="O10" s="14">
        <f t="shared" si="3"/>
        <v>0</v>
      </c>
      <c r="P10" s="17">
        <f t="shared" si="4"/>
        <v>0</v>
      </c>
      <c r="Q10" s="17" t="e">
        <f t="shared" si="4"/>
        <v>#VALUE!</v>
      </c>
    </row>
    <row r="11" spans="4:17" s="1" customFormat="1" ht="18" customHeight="1">
      <c r="D11" s="13" t="s">
        <v>15</v>
      </c>
      <c r="E11" s="73" t="s">
        <v>16</v>
      </c>
      <c r="F11" s="73"/>
      <c r="G11" s="73"/>
      <c r="H11" s="14">
        <v>4837.9</v>
      </c>
      <c r="I11" s="16">
        <v>2125.5</v>
      </c>
      <c r="J11" s="14">
        <v>14524.9</v>
      </c>
      <c r="K11" s="14">
        <v>6232.3</v>
      </c>
      <c r="L11" s="14">
        <v>32014.7</v>
      </c>
      <c r="M11" s="14">
        <v>13775.3</v>
      </c>
      <c r="N11" s="14">
        <f t="shared" si="3"/>
        <v>27176.800000000003</v>
      </c>
      <c r="O11" s="14">
        <f t="shared" si="3"/>
        <v>11649.8</v>
      </c>
      <c r="P11" s="17">
        <f t="shared" si="4"/>
        <v>17489.800000000003</v>
      </c>
      <c r="Q11" s="17">
        <f t="shared" si="4"/>
        <v>7542.999999999999</v>
      </c>
    </row>
    <row r="12" spans="4:17" s="1" customFormat="1" ht="18" customHeight="1">
      <c r="D12" s="13" t="s">
        <v>70</v>
      </c>
      <c r="E12" s="86" t="s">
        <v>71</v>
      </c>
      <c r="F12" s="87"/>
      <c r="G12" s="88"/>
      <c r="H12" s="14">
        <v>0</v>
      </c>
      <c r="I12" s="16">
        <v>0</v>
      </c>
      <c r="J12" s="14">
        <v>0</v>
      </c>
      <c r="K12" s="14">
        <f>J12*A12</f>
        <v>0</v>
      </c>
      <c r="L12" s="14">
        <v>0</v>
      </c>
      <c r="M12" s="14">
        <f t="shared" si="2"/>
        <v>0</v>
      </c>
      <c r="N12" s="14">
        <f t="shared" si="3"/>
        <v>0</v>
      </c>
      <c r="O12" s="14">
        <f t="shared" si="3"/>
        <v>0</v>
      </c>
      <c r="P12" s="17">
        <f t="shared" si="4"/>
        <v>0</v>
      </c>
      <c r="Q12" s="17">
        <f t="shared" si="4"/>
        <v>0</v>
      </c>
    </row>
    <row r="13" spans="4:17" s="1" customFormat="1" ht="30" customHeight="1">
      <c r="D13" s="13" t="s">
        <v>17</v>
      </c>
      <c r="E13" s="73" t="s">
        <v>18</v>
      </c>
      <c r="F13" s="73"/>
      <c r="G13" s="73"/>
      <c r="H13" s="14">
        <v>3068.7</v>
      </c>
      <c r="I13" s="16">
        <f t="shared" si="1"/>
        <v>0</v>
      </c>
      <c r="J13" s="14">
        <v>6443</v>
      </c>
      <c r="K13" s="14">
        <f>J13*A13</f>
        <v>0</v>
      </c>
      <c r="L13" s="14">
        <v>12460.5</v>
      </c>
      <c r="M13" s="14">
        <f t="shared" si="2"/>
        <v>0</v>
      </c>
      <c r="N13" s="14">
        <f t="shared" si="3"/>
        <v>9391.8</v>
      </c>
      <c r="O13" s="14">
        <f t="shared" si="3"/>
        <v>0</v>
      </c>
      <c r="P13" s="17">
        <f t="shared" si="4"/>
        <v>6017.5</v>
      </c>
      <c r="Q13" s="17">
        <f t="shared" si="4"/>
        <v>0</v>
      </c>
    </row>
    <row r="14" spans="3:17" s="1" customFormat="1" ht="30.75" customHeight="1">
      <c r="C14" s="1">
        <v>1</v>
      </c>
      <c r="D14" s="13" t="s">
        <v>19</v>
      </c>
      <c r="E14" s="73" t="s">
        <v>20</v>
      </c>
      <c r="F14" s="73"/>
      <c r="G14" s="73"/>
      <c r="H14" s="14">
        <v>1494.9</v>
      </c>
      <c r="I14" s="16">
        <f t="shared" si="1"/>
        <v>1494.9</v>
      </c>
      <c r="J14" s="14">
        <v>1527.2</v>
      </c>
      <c r="K14" s="14">
        <v>1527.2</v>
      </c>
      <c r="L14" s="14">
        <v>2178.2</v>
      </c>
      <c r="M14" s="14">
        <f t="shared" si="2"/>
        <v>2178.2</v>
      </c>
      <c r="N14" s="14">
        <f t="shared" si="3"/>
        <v>683.2999999999997</v>
      </c>
      <c r="O14" s="14">
        <f t="shared" si="3"/>
        <v>683.2999999999997</v>
      </c>
      <c r="P14" s="17">
        <f t="shared" si="4"/>
        <v>650.9999999999998</v>
      </c>
      <c r="Q14" s="17">
        <f t="shared" si="4"/>
        <v>650.9999999999998</v>
      </c>
    </row>
    <row r="15" spans="3:17" s="1" customFormat="1" ht="29.25" customHeight="1">
      <c r="C15" s="1">
        <v>1</v>
      </c>
      <c r="D15" s="13" t="s">
        <v>21</v>
      </c>
      <c r="E15" s="73" t="s">
        <v>22</v>
      </c>
      <c r="F15" s="73"/>
      <c r="G15" s="73"/>
      <c r="H15" s="14">
        <v>187.4</v>
      </c>
      <c r="I15" s="16">
        <v>168.7</v>
      </c>
      <c r="J15" s="14">
        <v>9.9</v>
      </c>
      <c r="K15" s="14">
        <v>8.9</v>
      </c>
      <c r="L15" s="14">
        <v>9.9</v>
      </c>
      <c r="M15" s="14">
        <v>8.9</v>
      </c>
      <c r="N15" s="14">
        <f t="shared" si="3"/>
        <v>-177.5</v>
      </c>
      <c r="O15" s="14">
        <f t="shared" si="3"/>
        <v>-159.79999999999998</v>
      </c>
      <c r="P15" s="17">
        <f t="shared" si="4"/>
        <v>0</v>
      </c>
      <c r="Q15" s="17">
        <f t="shared" si="4"/>
        <v>0</v>
      </c>
    </row>
    <row r="16" spans="4:18" s="1" customFormat="1" ht="18" customHeight="1">
      <c r="D16" s="13" t="s">
        <v>73</v>
      </c>
      <c r="E16" s="73" t="s">
        <v>24</v>
      </c>
      <c r="F16" s="73"/>
      <c r="G16" s="73"/>
      <c r="H16" s="14">
        <v>40.3</v>
      </c>
      <c r="I16" s="16">
        <v>21.4</v>
      </c>
      <c r="J16" s="14">
        <v>90.2</v>
      </c>
      <c r="K16" s="14">
        <v>51.4</v>
      </c>
      <c r="L16" s="14">
        <v>2306.1</v>
      </c>
      <c r="M16" s="14">
        <v>1234.1</v>
      </c>
      <c r="N16" s="14">
        <f t="shared" si="3"/>
        <v>2265.7999999999997</v>
      </c>
      <c r="O16" s="14">
        <f t="shared" si="3"/>
        <v>1212.6999999999998</v>
      </c>
      <c r="P16" s="17">
        <f t="shared" si="4"/>
        <v>2215.9</v>
      </c>
      <c r="Q16" s="17">
        <f t="shared" si="4"/>
        <v>1182.6999999999998</v>
      </c>
      <c r="R16" s="18"/>
    </row>
    <row r="17" spans="2:17" s="1" customFormat="1" ht="26.25" customHeight="1">
      <c r="B17" s="1">
        <v>0.45</v>
      </c>
      <c r="D17" s="13" t="s">
        <v>25</v>
      </c>
      <c r="E17" s="73" t="s">
        <v>26</v>
      </c>
      <c r="F17" s="73"/>
      <c r="G17" s="73"/>
      <c r="H17" s="14">
        <v>0</v>
      </c>
      <c r="I17" s="16">
        <f t="shared" si="1"/>
        <v>0</v>
      </c>
      <c r="J17" s="14">
        <v>0</v>
      </c>
      <c r="K17" s="14">
        <f>J17*A17</f>
        <v>0</v>
      </c>
      <c r="L17" s="14">
        <v>0</v>
      </c>
      <c r="M17" s="14">
        <f t="shared" si="2"/>
        <v>0</v>
      </c>
      <c r="N17" s="14">
        <f t="shared" si="3"/>
        <v>0</v>
      </c>
      <c r="O17" s="14">
        <f t="shared" si="3"/>
        <v>0</v>
      </c>
      <c r="P17" s="17">
        <f t="shared" si="4"/>
        <v>0</v>
      </c>
      <c r="Q17" s="17">
        <f t="shared" si="4"/>
        <v>0</v>
      </c>
    </row>
    <row r="18" spans="3:17" s="1" customFormat="1" ht="26.25" customHeight="1">
      <c r="C18" s="1">
        <v>1</v>
      </c>
      <c r="D18" s="13" t="s">
        <v>74</v>
      </c>
      <c r="E18" s="86" t="s">
        <v>27</v>
      </c>
      <c r="F18" s="87"/>
      <c r="G18" s="88"/>
      <c r="H18" s="14">
        <v>10.6</v>
      </c>
      <c r="I18" s="16">
        <f t="shared" si="1"/>
        <v>10.6</v>
      </c>
      <c r="J18" s="14">
        <v>10.6</v>
      </c>
      <c r="K18" s="14">
        <v>10.6</v>
      </c>
      <c r="L18" s="14">
        <v>14.3</v>
      </c>
      <c r="M18" s="14">
        <f t="shared" si="2"/>
        <v>14.3</v>
      </c>
      <c r="N18" s="14">
        <f t="shared" si="3"/>
        <v>3.700000000000001</v>
      </c>
      <c r="O18" s="14">
        <f t="shared" si="3"/>
        <v>3.700000000000001</v>
      </c>
      <c r="P18" s="17">
        <f t="shared" si="4"/>
        <v>3.700000000000001</v>
      </c>
      <c r="Q18" s="17">
        <f t="shared" si="4"/>
        <v>3.700000000000001</v>
      </c>
    </row>
    <row r="19" spans="2:17" s="1" customFormat="1" ht="17.25" customHeight="1">
      <c r="B19" s="1">
        <v>1</v>
      </c>
      <c r="D19" s="13" t="s">
        <v>28</v>
      </c>
      <c r="E19" s="73" t="s">
        <v>29</v>
      </c>
      <c r="F19" s="73"/>
      <c r="G19" s="73"/>
      <c r="H19" s="14">
        <v>3852</v>
      </c>
      <c r="I19" s="16">
        <f t="shared" si="1"/>
        <v>0</v>
      </c>
      <c r="J19" s="14">
        <v>2816.5</v>
      </c>
      <c r="K19" s="14">
        <f>J19*A19</f>
        <v>0</v>
      </c>
      <c r="L19" s="14">
        <v>2729.1</v>
      </c>
      <c r="M19" s="14">
        <f t="shared" si="2"/>
        <v>0</v>
      </c>
      <c r="N19" s="14">
        <f t="shared" si="3"/>
        <v>-1122.9</v>
      </c>
      <c r="O19" s="14">
        <f t="shared" si="3"/>
        <v>0</v>
      </c>
      <c r="P19" s="17">
        <f t="shared" si="4"/>
        <v>-87.40000000000009</v>
      </c>
      <c r="Q19" s="17">
        <f t="shared" si="4"/>
        <v>0</v>
      </c>
    </row>
    <row r="20" spans="3:17" s="1" customFormat="1" ht="15">
      <c r="C20" s="1">
        <v>0</v>
      </c>
      <c r="D20" s="13" t="s">
        <v>30</v>
      </c>
      <c r="E20" s="73" t="s">
        <v>31</v>
      </c>
      <c r="F20" s="73"/>
      <c r="G20" s="73"/>
      <c r="H20" s="14">
        <v>9621.6</v>
      </c>
      <c r="I20" s="16">
        <f t="shared" si="1"/>
        <v>0</v>
      </c>
      <c r="J20" s="14">
        <v>5533.4</v>
      </c>
      <c r="K20" s="14">
        <f>J20*A20</f>
        <v>0</v>
      </c>
      <c r="L20" s="14">
        <v>7344.7</v>
      </c>
      <c r="M20" s="14">
        <f t="shared" si="2"/>
        <v>0</v>
      </c>
      <c r="N20" s="14">
        <f t="shared" si="3"/>
        <v>-2276.9000000000005</v>
      </c>
      <c r="O20" s="14">
        <f t="shared" si="3"/>
        <v>0</v>
      </c>
      <c r="P20" s="17">
        <f t="shared" si="4"/>
        <v>1811.3000000000002</v>
      </c>
      <c r="Q20" s="17">
        <f t="shared" si="4"/>
        <v>0</v>
      </c>
    </row>
    <row r="21" spans="4:17" s="1" customFormat="1" ht="15" customHeight="1">
      <c r="D21" s="13" t="s">
        <v>32</v>
      </c>
      <c r="E21" s="73" t="s">
        <v>33</v>
      </c>
      <c r="F21" s="73"/>
      <c r="G21" s="73"/>
      <c r="H21" s="14"/>
      <c r="I21" s="16"/>
      <c r="J21" s="14"/>
      <c r="K21" s="14"/>
      <c r="L21" s="14"/>
      <c r="M21" s="14"/>
      <c r="N21" s="14"/>
      <c r="O21" s="14"/>
      <c r="P21" s="17"/>
      <c r="Q21" s="17"/>
    </row>
    <row r="22" spans="4:17" s="19" customFormat="1" ht="15">
      <c r="D22" s="20" t="s">
        <v>34</v>
      </c>
      <c r="E22" s="89" t="s">
        <v>35</v>
      </c>
      <c r="F22" s="89"/>
      <c r="G22" s="89"/>
      <c r="H22" s="14">
        <v>171.2</v>
      </c>
      <c r="I22" s="16">
        <f t="shared" si="1"/>
        <v>0</v>
      </c>
      <c r="J22" s="14">
        <v>1738.1</v>
      </c>
      <c r="K22" s="14">
        <f aca="true" t="shared" si="5" ref="K22:K31">J22*A22</f>
        <v>0</v>
      </c>
      <c r="L22" s="14">
        <v>1520.2</v>
      </c>
      <c r="M22" s="14">
        <f t="shared" si="2"/>
        <v>0</v>
      </c>
      <c r="N22" s="14">
        <f t="shared" si="3"/>
        <v>1349</v>
      </c>
      <c r="O22" s="14">
        <f t="shared" si="3"/>
        <v>0</v>
      </c>
      <c r="P22" s="17">
        <f t="shared" si="4"/>
        <v>-217.89999999999986</v>
      </c>
      <c r="Q22" s="17">
        <f t="shared" si="4"/>
        <v>0</v>
      </c>
    </row>
    <row r="23" spans="4:17" s="19" customFormat="1" ht="16.5" customHeight="1">
      <c r="D23" s="20" t="s">
        <v>36</v>
      </c>
      <c r="E23" s="89" t="s">
        <v>37</v>
      </c>
      <c r="F23" s="89"/>
      <c r="G23" s="89"/>
      <c r="H23" s="14">
        <v>31073.6</v>
      </c>
      <c r="I23" s="16">
        <f t="shared" si="1"/>
        <v>0</v>
      </c>
      <c r="J23" s="14">
        <v>20969.6</v>
      </c>
      <c r="K23" s="14">
        <f t="shared" si="5"/>
        <v>0</v>
      </c>
      <c r="L23" s="14">
        <v>20116.9</v>
      </c>
      <c r="M23" s="14">
        <f t="shared" si="2"/>
        <v>0</v>
      </c>
      <c r="N23" s="14">
        <f t="shared" si="3"/>
        <v>-10956.699999999997</v>
      </c>
      <c r="O23" s="14">
        <f t="shared" si="3"/>
        <v>0</v>
      </c>
      <c r="P23" s="17">
        <f t="shared" si="4"/>
        <v>-852.6999999999971</v>
      </c>
      <c r="Q23" s="17">
        <f t="shared" si="4"/>
        <v>0</v>
      </c>
    </row>
    <row r="24" spans="4:17" s="19" customFormat="1" ht="16.5" customHeight="1">
      <c r="D24" s="20" t="s">
        <v>38</v>
      </c>
      <c r="E24" s="91" t="s">
        <v>39</v>
      </c>
      <c r="F24" s="91"/>
      <c r="G24" s="91"/>
      <c r="H24" s="14"/>
      <c r="I24" s="16">
        <f t="shared" si="1"/>
        <v>0</v>
      </c>
      <c r="J24" s="14"/>
      <c r="K24" s="14">
        <f t="shared" si="5"/>
        <v>0</v>
      </c>
      <c r="L24" s="14"/>
      <c r="M24" s="14">
        <f t="shared" si="2"/>
        <v>0</v>
      </c>
      <c r="N24" s="14">
        <f t="shared" si="3"/>
        <v>0</v>
      </c>
      <c r="O24" s="14">
        <f t="shared" si="3"/>
        <v>0</v>
      </c>
      <c r="P24" s="17">
        <f t="shared" si="4"/>
        <v>0</v>
      </c>
      <c r="Q24" s="17">
        <f t="shared" si="4"/>
        <v>0</v>
      </c>
    </row>
    <row r="25" spans="2:17" s="19" customFormat="1" ht="16.5" customHeight="1">
      <c r="B25" s="19">
        <v>1</v>
      </c>
      <c r="D25" s="13" t="s">
        <v>40</v>
      </c>
      <c r="E25" s="73" t="s">
        <v>41</v>
      </c>
      <c r="F25" s="73"/>
      <c r="G25" s="73"/>
      <c r="H25" s="14">
        <v>2191.5</v>
      </c>
      <c r="I25" s="16"/>
      <c r="J25" s="14">
        <v>4029.2</v>
      </c>
      <c r="K25" s="14">
        <f t="shared" si="5"/>
        <v>0</v>
      </c>
      <c r="L25" s="14">
        <v>4529</v>
      </c>
      <c r="M25" s="14">
        <f t="shared" si="2"/>
        <v>0</v>
      </c>
      <c r="N25" s="14">
        <f t="shared" si="3"/>
        <v>2337.5</v>
      </c>
      <c r="O25" s="14">
        <f t="shared" si="3"/>
        <v>0</v>
      </c>
      <c r="P25" s="17">
        <f t="shared" si="4"/>
        <v>499.8000000000002</v>
      </c>
      <c r="Q25" s="17">
        <f t="shared" si="4"/>
        <v>0</v>
      </c>
    </row>
    <row r="26" spans="2:17" s="1" customFormat="1" ht="15">
      <c r="B26" s="1">
        <v>1</v>
      </c>
      <c r="D26" s="13" t="s">
        <v>42</v>
      </c>
      <c r="E26" s="73" t="s">
        <v>43</v>
      </c>
      <c r="F26" s="73"/>
      <c r="G26" s="73"/>
      <c r="H26" s="14">
        <v>11250.4</v>
      </c>
      <c r="I26" s="16">
        <f>H25*C26</f>
        <v>0</v>
      </c>
      <c r="J26" s="14">
        <v>8672.6</v>
      </c>
      <c r="K26" s="14">
        <f t="shared" si="5"/>
        <v>0</v>
      </c>
      <c r="L26" s="14">
        <v>8376.2</v>
      </c>
      <c r="M26" s="14">
        <f t="shared" si="2"/>
        <v>0</v>
      </c>
      <c r="N26" s="14">
        <f t="shared" si="3"/>
        <v>-2874.199999999999</v>
      </c>
      <c r="O26" s="14">
        <f t="shared" si="3"/>
        <v>0</v>
      </c>
      <c r="P26" s="17">
        <f t="shared" si="4"/>
        <v>-296.39999999999964</v>
      </c>
      <c r="Q26" s="17">
        <f t="shared" si="4"/>
        <v>0</v>
      </c>
    </row>
    <row r="27" spans="4:17" s="1" customFormat="1" ht="27" customHeight="1">
      <c r="D27" s="13" t="s">
        <v>44</v>
      </c>
      <c r="E27" s="73" t="s">
        <v>45</v>
      </c>
      <c r="F27" s="73"/>
      <c r="G27" s="73"/>
      <c r="H27" s="14">
        <v>435.1</v>
      </c>
      <c r="I27" s="16">
        <f>H27*C27</f>
        <v>0</v>
      </c>
      <c r="J27" s="14">
        <v>584.8</v>
      </c>
      <c r="K27" s="14">
        <f t="shared" si="5"/>
        <v>0</v>
      </c>
      <c r="L27" s="14">
        <v>829.2</v>
      </c>
      <c r="M27" s="14">
        <f t="shared" si="2"/>
        <v>0</v>
      </c>
      <c r="N27" s="14">
        <f t="shared" si="3"/>
        <v>394.1</v>
      </c>
      <c r="O27" s="14">
        <f t="shared" si="3"/>
        <v>0</v>
      </c>
      <c r="P27" s="17">
        <f t="shared" si="4"/>
        <v>244.4000000000001</v>
      </c>
      <c r="Q27" s="17">
        <f t="shared" si="4"/>
        <v>0</v>
      </c>
    </row>
    <row r="28" spans="4:17" s="1" customFormat="1" ht="15.75" customHeight="1">
      <c r="D28" s="13" t="s">
        <v>75</v>
      </c>
      <c r="E28" s="73" t="s">
        <v>76</v>
      </c>
      <c r="F28" s="73"/>
      <c r="G28" s="73"/>
      <c r="H28" s="14"/>
      <c r="I28" s="16"/>
      <c r="J28" s="14"/>
      <c r="K28" s="14">
        <f t="shared" si="5"/>
        <v>0</v>
      </c>
      <c r="L28" s="14"/>
      <c r="M28" s="14">
        <f t="shared" si="2"/>
        <v>0</v>
      </c>
      <c r="N28" s="14">
        <f t="shared" si="3"/>
        <v>0</v>
      </c>
      <c r="O28" s="14">
        <f t="shared" si="3"/>
        <v>0</v>
      </c>
      <c r="P28" s="17">
        <f t="shared" si="4"/>
        <v>0</v>
      </c>
      <c r="Q28" s="17">
        <f t="shared" si="4"/>
        <v>0</v>
      </c>
    </row>
    <row r="29" spans="4:17" s="1" customFormat="1" ht="27.75" customHeight="1">
      <c r="D29" s="13" t="s">
        <v>46</v>
      </c>
      <c r="E29" s="73" t="s">
        <v>47</v>
      </c>
      <c r="F29" s="73"/>
      <c r="G29" s="73"/>
      <c r="H29" s="14">
        <v>0.1</v>
      </c>
      <c r="I29" s="16">
        <f>H29*C29</f>
        <v>0</v>
      </c>
      <c r="J29" s="14">
        <v>0.1</v>
      </c>
      <c r="K29" s="14">
        <f t="shared" si="5"/>
        <v>0</v>
      </c>
      <c r="L29" s="14">
        <v>0.1</v>
      </c>
      <c r="M29" s="14">
        <f t="shared" si="2"/>
        <v>0</v>
      </c>
      <c r="N29" s="14">
        <f t="shared" si="3"/>
        <v>0</v>
      </c>
      <c r="O29" s="14">
        <f t="shared" si="3"/>
        <v>0</v>
      </c>
      <c r="P29" s="17">
        <f t="shared" si="4"/>
        <v>0</v>
      </c>
      <c r="Q29" s="17">
        <f t="shared" si="4"/>
        <v>0</v>
      </c>
    </row>
    <row r="30" spans="4:17" s="1" customFormat="1" ht="28.5" customHeight="1" hidden="1">
      <c r="D30" s="13" t="s">
        <v>48</v>
      </c>
      <c r="E30" s="73" t="s">
        <v>49</v>
      </c>
      <c r="F30" s="73"/>
      <c r="G30" s="73"/>
      <c r="H30" s="14"/>
      <c r="I30" s="16">
        <f>H30*C30</f>
        <v>0</v>
      </c>
      <c r="J30" s="14">
        <v>0</v>
      </c>
      <c r="K30" s="14">
        <f t="shared" si="5"/>
        <v>0</v>
      </c>
      <c r="L30" s="14">
        <v>0</v>
      </c>
      <c r="M30" s="14">
        <f t="shared" si="2"/>
        <v>0</v>
      </c>
      <c r="N30" s="14">
        <f t="shared" si="3"/>
        <v>0</v>
      </c>
      <c r="O30" s="14">
        <f t="shared" si="3"/>
        <v>0</v>
      </c>
      <c r="P30" s="17">
        <f t="shared" si="4"/>
        <v>0</v>
      </c>
      <c r="Q30" s="17">
        <f t="shared" si="4"/>
        <v>0</v>
      </c>
    </row>
    <row r="31" spans="3:17" ht="15" customHeight="1" hidden="1">
      <c r="C31" s="21">
        <v>0.5</v>
      </c>
      <c r="D31" s="49" t="s">
        <v>77</v>
      </c>
      <c r="E31" s="90" t="s">
        <v>50</v>
      </c>
      <c r="F31" s="90"/>
      <c r="G31" s="90"/>
      <c r="H31" s="13"/>
      <c r="I31" s="13"/>
      <c r="J31" s="14">
        <v>0</v>
      </c>
      <c r="K31" s="14">
        <f t="shared" si="5"/>
        <v>0</v>
      </c>
      <c r="L31" s="14">
        <v>0</v>
      </c>
      <c r="M31" s="14">
        <f t="shared" si="2"/>
        <v>0</v>
      </c>
      <c r="N31" s="14">
        <f t="shared" si="3"/>
        <v>0</v>
      </c>
      <c r="O31" s="14">
        <f t="shared" si="3"/>
        <v>0</v>
      </c>
      <c r="P31" s="17">
        <f t="shared" si="4"/>
        <v>0</v>
      </c>
      <c r="Q31" s="17">
        <f t="shared" si="4"/>
        <v>0</v>
      </c>
    </row>
    <row r="32" spans="4:9" ht="15">
      <c r="D32" s="64"/>
      <c r="E32" s="64"/>
      <c r="F32" s="64"/>
      <c r="G32" s="64"/>
      <c r="H32" s="61"/>
      <c r="I32" s="61"/>
    </row>
    <row r="33" spans="4:13" s="22" customFormat="1" ht="15.75"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5" spans="2:18" s="1" customFormat="1" ht="9.75" customHeight="1">
      <c r="B35"/>
      <c r="C35"/>
      <c r="D35" s="24" t="s">
        <v>78</v>
      </c>
      <c r="N35"/>
      <c r="O35"/>
      <c r="P35"/>
      <c r="Q35"/>
      <c r="R35"/>
    </row>
  </sheetData>
  <sheetProtection/>
  <mergeCells count="33">
    <mergeCell ref="E29:G29"/>
    <mergeCell ref="E30:G30"/>
    <mergeCell ref="E31:G31"/>
    <mergeCell ref="E23:G23"/>
    <mergeCell ref="E24:G24"/>
    <mergeCell ref="E25:G25"/>
    <mergeCell ref="E26:G26"/>
    <mergeCell ref="E27:G27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D3:D5"/>
    <mergeCell ref="E3:G5"/>
    <mergeCell ref="H3:I3"/>
    <mergeCell ref="E8:G8"/>
    <mergeCell ref="E10:G10"/>
    <mergeCell ref="E11:G11"/>
    <mergeCell ref="D32:G32"/>
    <mergeCell ref="J3:K3"/>
    <mergeCell ref="L3:M3"/>
    <mergeCell ref="N3:O3"/>
    <mergeCell ref="P3:Q3"/>
    <mergeCell ref="E6:G6"/>
    <mergeCell ref="E9:G9"/>
    <mergeCell ref="E14:G14"/>
    <mergeCell ref="E15:G15"/>
    <mergeCell ref="E16:G16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E32" sqref="E32:J32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51" hidden="1" customWidth="1"/>
    <col min="9" max="9" width="10.28125" style="51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customWidth="1"/>
  </cols>
  <sheetData>
    <row r="1" spans="4:9" ht="18.75">
      <c r="D1" s="2" t="s">
        <v>0</v>
      </c>
      <c r="E1" s="2" t="s">
        <v>0</v>
      </c>
      <c r="F1" s="50"/>
      <c r="G1" s="50"/>
      <c r="H1" s="50"/>
      <c r="I1" s="50"/>
    </row>
    <row r="2" ht="15" customHeight="1">
      <c r="C2" s="3"/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69" s="25" customFormat="1" ht="23.25" customHeight="1">
      <c r="C6" s="74" t="s">
        <v>2</v>
      </c>
      <c r="D6" s="26" t="s">
        <v>3</v>
      </c>
      <c r="E6" s="77" t="s">
        <v>3</v>
      </c>
      <c r="F6" s="92" t="s">
        <v>79</v>
      </c>
      <c r="G6" s="93"/>
      <c r="H6" s="93"/>
      <c r="I6" s="94"/>
      <c r="J6" s="96" t="s">
        <v>53</v>
      </c>
      <c r="K6" s="96"/>
      <c r="L6" s="96"/>
      <c r="M6" s="97"/>
      <c r="N6" s="63"/>
      <c r="O6" s="96" t="s">
        <v>54</v>
      </c>
      <c r="P6" s="96"/>
      <c r="Q6" s="96"/>
      <c r="R6" s="97"/>
      <c r="S6" s="63"/>
      <c r="T6" s="96" t="s">
        <v>80</v>
      </c>
      <c r="U6" s="96"/>
      <c r="V6" s="96"/>
      <c r="W6" s="97"/>
      <c r="X6" s="63"/>
      <c r="Y6" s="96" t="s">
        <v>55</v>
      </c>
      <c r="Z6" s="96"/>
      <c r="AA6" s="96"/>
      <c r="AB6" s="97"/>
      <c r="AC6" s="63"/>
      <c r="AD6" s="96" t="s">
        <v>56</v>
      </c>
      <c r="AE6" s="96"/>
      <c r="AF6" s="96"/>
      <c r="AG6" s="97"/>
      <c r="AH6" s="63"/>
      <c r="AI6" s="96" t="s">
        <v>57</v>
      </c>
      <c r="AJ6" s="96"/>
      <c r="AK6" s="96"/>
      <c r="AL6" s="97"/>
      <c r="AM6" s="63"/>
      <c r="AN6" s="96" t="s">
        <v>58</v>
      </c>
      <c r="AO6" s="96"/>
      <c r="AP6" s="96"/>
      <c r="AQ6" s="97"/>
      <c r="AR6" s="63"/>
      <c r="AS6" s="96" t="s">
        <v>59</v>
      </c>
      <c r="AT6" s="96"/>
      <c r="AU6" s="96"/>
      <c r="AV6" s="97"/>
      <c r="AW6" s="63"/>
      <c r="AX6" s="96" t="s">
        <v>60</v>
      </c>
      <c r="AY6" s="96"/>
      <c r="AZ6" s="96"/>
      <c r="BA6" s="97"/>
      <c r="BB6" s="63"/>
      <c r="BC6" s="96" t="s">
        <v>61</v>
      </c>
      <c r="BD6" s="96"/>
      <c r="BE6" s="96"/>
      <c r="BF6" s="97"/>
      <c r="BG6" s="63"/>
      <c r="BH6" s="96" t="s">
        <v>62</v>
      </c>
      <c r="BI6" s="96"/>
      <c r="BJ6" s="96"/>
      <c r="BK6" s="97"/>
      <c r="BL6" s="63"/>
      <c r="BM6" s="96" t="s">
        <v>63</v>
      </c>
      <c r="BN6" s="96"/>
      <c r="BO6" s="96"/>
      <c r="BP6" s="97"/>
      <c r="BQ6" s="52"/>
    </row>
    <row r="7" spans="3:69" s="1" customFormat="1" ht="36.75" customHeight="1">
      <c r="C7" s="76"/>
      <c r="D7" s="27"/>
      <c r="E7" s="83"/>
      <c r="F7" s="53">
        <v>43101</v>
      </c>
      <c r="G7" s="28">
        <v>43191</v>
      </c>
      <c r="H7" s="28">
        <v>43221</v>
      </c>
      <c r="I7" s="54" t="s">
        <v>64</v>
      </c>
      <c r="J7" s="28">
        <v>43101</v>
      </c>
      <c r="K7" s="28">
        <v>43191</v>
      </c>
      <c r="L7" s="28">
        <v>43221</v>
      </c>
      <c r="M7" s="29" t="s">
        <v>64</v>
      </c>
      <c r="N7" s="29" t="s">
        <v>72</v>
      </c>
      <c r="O7" s="28">
        <v>43101</v>
      </c>
      <c r="P7" s="28">
        <v>43191</v>
      </c>
      <c r="Q7" s="28">
        <v>43221</v>
      </c>
      <c r="R7" s="29" t="s">
        <v>64</v>
      </c>
      <c r="S7" s="29" t="s">
        <v>72</v>
      </c>
      <c r="T7" s="28">
        <v>43101</v>
      </c>
      <c r="U7" s="28">
        <v>43191</v>
      </c>
      <c r="V7" s="28">
        <v>43221</v>
      </c>
      <c r="W7" s="29" t="s">
        <v>64</v>
      </c>
      <c r="X7" s="29" t="s">
        <v>72</v>
      </c>
      <c r="Y7" s="28">
        <v>43101</v>
      </c>
      <c r="Z7" s="28">
        <v>43191</v>
      </c>
      <c r="AA7" s="28">
        <v>43221</v>
      </c>
      <c r="AB7" s="29" t="s">
        <v>64</v>
      </c>
      <c r="AC7" s="29" t="s">
        <v>72</v>
      </c>
      <c r="AD7" s="28">
        <v>43101</v>
      </c>
      <c r="AE7" s="28">
        <v>43191</v>
      </c>
      <c r="AF7" s="28">
        <v>43221</v>
      </c>
      <c r="AG7" s="29" t="s">
        <v>64</v>
      </c>
      <c r="AH7" s="29" t="s">
        <v>72</v>
      </c>
      <c r="AI7" s="28">
        <v>43101</v>
      </c>
      <c r="AJ7" s="28">
        <v>43191</v>
      </c>
      <c r="AK7" s="28">
        <v>43221</v>
      </c>
      <c r="AL7" s="29" t="s">
        <v>64</v>
      </c>
      <c r="AM7" s="29" t="s">
        <v>72</v>
      </c>
      <c r="AN7" s="28">
        <v>43101</v>
      </c>
      <c r="AO7" s="28">
        <v>43191</v>
      </c>
      <c r="AP7" s="28">
        <v>43221</v>
      </c>
      <c r="AQ7" s="29" t="s">
        <v>64</v>
      </c>
      <c r="AR7" s="29" t="s">
        <v>72</v>
      </c>
      <c r="AS7" s="28">
        <v>43101</v>
      </c>
      <c r="AT7" s="28">
        <v>43191</v>
      </c>
      <c r="AU7" s="28">
        <v>43221</v>
      </c>
      <c r="AV7" s="29" t="s">
        <v>64</v>
      </c>
      <c r="AW7" s="29" t="s">
        <v>72</v>
      </c>
      <c r="AX7" s="28">
        <v>43101</v>
      </c>
      <c r="AY7" s="28">
        <v>43191</v>
      </c>
      <c r="AZ7" s="28">
        <v>43221</v>
      </c>
      <c r="BA7" s="29" t="s">
        <v>64</v>
      </c>
      <c r="BB7" s="29" t="s">
        <v>72</v>
      </c>
      <c r="BC7" s="28">
        <v>43101</v>
      </c>
      <c r="BD7" s="28">
        <v>43191</v>
      </c>
      <c r="BE7" s="28">
        <v>43221</v>
      </c>
      <c r="BF7" s="29" t="s">
        <v>64</v>
      </c>
      <c r="BG7" s="29" t="s">
        <v>72</v>
      </c>
      <c r="BH7" s="28">
        <v>43101</v>
      </c>
      <c r="BI7" s="28">
        <v>43191</v>
      </c>
      <c r="BJ7" s="28">
        <v>43221</v>
      </c>
      <c r="BK7" s="29" t="s">
        <v>64</v>
      </c>
      <c r="BL7" s="29" t="s">
        <v>72</v>
      </c>
      <c r="BM7" s="28">
        <v>43101</v>
      </c>
      <c r="BN7" s="28">
        <v>43191</v>
      </c>
      <c r="BO7" s="28">
        <v>43221</v>
      </c>
      <c r="BP7" s="29" t="s">
        <v>64</v>
      </c>
      <c r="BQ7" s="29" t="s">
        <v>72</v>
      </c>
    </row>
    <row r="8" spans="3:69" s="30" customFormat="1" ht="18.75">
      <c r="C8" s="31"/>
      <c r="D8" s="32"/>
      <c r="E8" s="32"/>
      <c r="F8" s="55"/>
      <c r="G8" s="55"/>
      <c r="H8" s="55"/>
      <c r="I8" s="55"/>
      <c r="J8" s="33"/>
      <c r="K8" s="33"/>
      <c r="L8" s="33"/>
      <c r="M8" s="34">
        <f>M9/J9%</f>
        <v>49.29252125053714</v>
      </c>
      <c r="N8" s="34"/>
      <c r="O8" s="33"/>
      <c r="P8" s="33"/>
      <c r="Q8" s="33"/>
      <c r="R8" s="34">
        <f>R9/O9%</f>
        <v>43.35349556899707</v>
      </c>
      <c r="S8" s="34"/>
      <c r="T8" s="33"/>
      <c r="U8" s="33"/>
      <c r="V8" s="33"/>
      <c r="W8" s="34">
        <f>W9/T9%</f>
        <v>38.1370798483852</v>
      </c>
      <c r="X8" s="34"/>
      <c r="Y8" s="33"/>
      <c r="Z8" s="33"/>
      <c r="AA8" s="33"/>
      <c r="AB8" s="34">
        <f>AB9/Y9%</f>
        <v>-5.928455032202986</v>
      </c>
      <c r="AC8" s="34"/>
      <c r="AD8" s="33"/>
      <c r="AE8" s="33"/>
      <c r="AF8" s="33"/>
      <c r="AG8" s="34">
        <f>AG9/AD9%</f>
        <v>-28.698138102917458</v>
      </c>
      <c r="AH8" s="34"/>
      <c r="AI8" s="33"/>
      <c r="AJ8" s="33"/>
      <c r="AK8" s="33"/>
      <c r="AL8" s="34">
        <f>AL9/AI9%</f>
        <v>5.866429997781201</v>
      </c>
      <c r="AM8" s="34"/>
      <c r="AN8" s="33"/>
      <c r="AO8" s="33"/>
      <c r="AP8" s="33"/>
      <c r="AQ8" s="34">
        <f>AQ9/AN9%</f>
        <v>-10.018067706352218</v>
      </c>
      <c r="AR8" s="34"/>
      <c r="AS8" s="33"/>
      <c r="AT8" s="33"/>
      <c r="AU8" s="33"/>
      <c r="AV8" s="34">
        <f>AV9/AS9%</f>
        <v>29.662828380335107</v>
      </c>
      <c r="AW8" s="34"/>
      <c r="AX8" s="33"/>
      <c r="AY8" s="33"/>
      <c r="AZ8" s="33"/>
      <c r="BA8" s="34">
        <f>BA9/AX9%</f>
        <v>229.21503759398496</v>
      </c>
      <c r="BB8" s="34"/>
      <c r="BC8" s="33"/>
      <c r="BD8" s="33"/>
      <c r="BE8" s="33"/>
      <c r="BF8" s="34">
        <f>BF9/BC9%</f>
        <v>-13.615394754184782</v>
      </c>
      <c r="BG8" s="34"/>
      <c r="BH8" s="33"/>
      <c r="BI8" s="33"/>
      <c r="BJ8" s="33"/>
      <c r="BK8" s="34">
        <f>BK9/BH9%</f>
        <v>8.033434060326691</v>
      </c>
      <c r="BL8" s="34"/>
      <c r="BM8" s="33"/>
      <c r="BN8" s="33"/>
      <c r="BO8" s="33"/>
      <c r="BP8" s="34">
        <f>BP9/BM9%</f>
        <v>-10.451379083121527</v>
      </c>
      <c r="BQ8" s="34"/>
    </row>
    <row r="9" spans="1:69" s="10" customFormat="1" ht="15">
      <c r="A9" s="10" t="s">
        <v>8</v>
      </c>
      <c r="B9" s="10" t="s">
        <v>9</v>
      </c>
      <c r="C9" s="11" t="s">
        <v>10</v>
      </c>
      <c r="D9" s="35" t="s">
        <v>11</v>
      </c>
      <c r="E9" s="62" t="s">
        <v>11</v>
      </c>
      <c r="F9" s="56">
        <f>F10+F11+F13+F14+F15+F16+F17+F18+F19+F20+F22+F23+F24+F25+F26+F27+F28+F29+F30</f>
        <v>77426.96000000002</v>
      </c>
      <c r="G9" s="56">
        <f>G10+G11+G13+G14+G15+G16+G17+G18+G19+G20+G22+G23+G24+G25+G26+G27+G28+G29+G30</f>
        <v>82054.7</v>
      </c>
      <c r="H9" s="56">
        <f>H10+H11+H13+H14+H15+H16+H17+H18+H19+H20+H22+H23+H24+H25+H26+H27+H28+H29+H30</f>
        <v>110797.80000000002</v>
      </c>
      <c r="I9" s="56">
        <f>I10+I11+I13+I14+I15+I16+I17+I18+I19+I20+I22+I23+I24+I25+I26+I27+I28+I29+I30</f>
        <v>33370.83999999999</v>
      </c>
      <c r="J9" s="36">
        <f>SUM(J10:J28)+J29+J30</f>
        <v>45845.899999999994</v>
      </c>
      <c r="K9" s="36">
        <f>SUM(K10:K28)+K29+K30</f>
        <v>50933.49999999999</v>
      </c>
      <c r="L9" s="36">
        <f>SUM(L10:L28)+L29+L30</f>
        <v>68444.5</v>
      </c>
      <c r="M9" s="37">
        <f>L9-J9</f>
        <v>22598.600000000006</v>
      </c>
      <c r="N9" s="37">
        <f>L9-K9</f>
        <v>17511.000000000007</v>
      </c>
      <c r="O9" s="36">
        <f>SUM(O10:O28)+O29</f>
        <v>2132.7</v>
      </c>
      <c r="P9" s="36">
        <f>SUM(P10:P28)+P29</f>
        <v>2653.3</v>
      </c>
      <c r="Q9" s="36">
        <f>SUM(Q10:Q28)+Q29</f>
        <v>3057.3</v>
      </c>
      <c r="R9" s="37">
        <f>Q9-O9</f>
        <v>924.6000000000004</v>
      </c>
      <c r="S9" s="37">
        <f>Q9-P9</f>
        <v>404</v>
      </c>
      <c r="T9" s="36">
        <f>SUM(T10:T28)+T29</f>
        <v>6384.6</v>
      </c>
      <c r="U9" s="36">
        <f>SUM(U10:U28)+U29</f>
        <v>8750.200000000003</v>
      </c>
      <c r="V9" s="36">
        <f>SUM(V10:V28)+V29</f>
        <v>8819.500000000002</v>
      </c>
      <c r="W9" s="37">
        <f>V9-T9</f>
        <v>2434.9000000000015</v>
      </c>
      <c r="X9" s="37">
        <f>V9-U9</f>
        <v>69.29999999999927</v>
      </c>
      <c r="Y9" s="36">
        <f>SUM(Y10:Y28)+Y29</f>
        <v>1288.6999999999998</v>
      </c>
      <c r="Z9" s="36">
        <f>SUM(Z10:Z28)+Z29</f>
        <v>1152.1999999999998</v>
      </c>
      <c r="AA9" s="36">
        <f>SUM(AA10:AA28)+AA29</f>
        <v>1212.3</v>
      </c>
      <c r="AB9" s="37">
        <f>AA9-Y9</f>
        <v>-76.39999999999986</v>
      </c>
      <c r="AC9" s="37">
        <f>AA9-Z9</f>
        <v>60.100000000000136</v>
      </c>
      <c r="AD9" s="36">
        <f>SUM(AD10:AD28)+AD29</f>
        <v>1364.2</v>
      </c>
      <c r="AE9" s="36">
        <f>SUM(AE10:AE28)+AE29</f>
        <v>905.4</v>
      </c>
      <c r="AF9" s="36">
        <f>SUM(AF10:AF28)+AF29</f>
        <v>972.7</v>
      </c>
      <c r="AG9" s="37">
        <f>AF9-AD9</f>
        <v>-391.5</v>
      </c>
      <c r="AH9" s="37">
        <f>AF9-AE9</f>
        <v>67.30000000000007</v>
      </c>
      <c r="AI9" s="36">
        <f>SUM(AI10:AI28)+AI29</f>
        <v>4507</v>
      </c>
      <c r="AJ9" s="36">
        <f>SUM(AJ10:AJ28)+AJ29</f>
        <v>3923.1</v>
      </c>
      <c r="AK9" s="36">
        <f>SUM(AK10:AK28)+AK29</f>
        <v>4771.399999999999</v>
      </c>
      <c r="AL9" s="37">
        <f>AK9-AI9</f>
        <v>264.3999999999987</v>
      </c>
      <c r="AM9" s="37">
        <f>AK9-AJ9</f>
        <v>848.2999999999988</v>
      </c>
      <c r="AN9" s="36">
        <f>SUM(AN10:AN28)</f>
        <v>2103.2</v>
      </c>
      <c r="AO9" s="36">
        <f>SUM(AO10:AO28)</f>
        <v>1763.6</v>
      </c>
      <c r="AP9" s="36">
        <f>SUM(AP10:AP28)</f>
        <v>1892.5</v>
      </c>
      <c r="AQ9" s="37">
        <f>AP9-AN9</f>
        <v>-210.69999999999982</v>
      </c>
      <c r="AR9" s="37">
        <f>AP9-AO9</f>
        <v>128.9000000000001</v>
      </c>
      <c r="AS9" s="36">
        <f>SUM(AS10:AS28)+AS29</f>
        <v>1450.3</v>
      </c>
      <c r="AT9" s="36">
        <f>SUM(AT10:AT28)+AT29</f>
        <v>1042.6</v>
      </c>
      <c r="AU9" s="36">
        <f>SUM(AU10:AU28)+AU29</f>
        <v>1880.5</v>
      </c>
      <c r="AV9" s="37">
        <f>AU9-AS9</f>
        <v>430.20000000000005</v>
      </c>
      <c r="AW9" s="37">
        <f>AU9-AT9</f>
        <v>837.9000000000001</v>
      </c>
      <c r="AX9" s="36">
        <f>SUM(AX10:AX28)+AX29</f>
        <v>3325</v>
      </c>
      <c r="AY9" s="36">
        <f>SUM(AY10:AY28)+AY29</f>
        <v>3356.9</v>
      </c>
      <c r="AZ9" s="36">
        <f>SUM(AZ10:AZ28)+AZ29</f>
        <v>10946.4</v>
      </c>
      <c r="BA9" s="37">
        <f>AZ9-AX9</f>
        <v>7621.4</v>
      </c>
      <c r="BB9" s="37">
        <f>AZ9-AY9</f>
        <v>7589.5</v>
      </c>
      <c r="BC9" s="36">
        <f>SUM(BC10:BC28)+BC29</f>
        <v>758.7</v>
      </c>
      <c r="BD9" s="36">
        <f>SUM(BD10:BD28)+BD29</f>
        <v>622.1</v>
      </c>
      <c r="BE9" s="36">
        <f>SUM(BE10:BE28)+BE29</f>
        <v>655.4000000000001</v>
      </c>
      <c r="BF9" s="37">
        <f>BE9-BC9</f>
        <v>-103.29999999999995</v>
      </c>
      <c r="BG9" s="37">
        <f>BE9-BD9</f>
        <v>33.30000000000007</v>
      </c>
      <c r="BH9" s="36">
        <f>SUM(BH10:BH28)+BH29</f>
        <v>4017.46</v>
      </c>
      <c r="BI9" s="36">
        <f>SUM(BI10:BI28)+BI29</f>
        <v>3450.8999999999996</v>
      </c>
      <c r="BJ9" s="36">
        <f>SUM(BJ10:BJ28)+BJ29</f>
        <v>4340.200000000001</v>
      </c>
      <c r="BK9" s="37">
        <f>BJ9-BH9</f>
        <v>322.7400000000007</v>
      </c>
      <c r="BL9" s="37">
        <f>BJ9-BI9</f>
        <v>889.3000000000011</v>
      </c>
      <c r="BM9" s="36">
        <f>SUM(BM10:BM28)+BM29</f>
        <v>4249.2</v>
      </c>
      <c r="BN9" s="36">
        <f>SUM(BN10:BN28)+BN29</f>
        <v>3500.8999999999996</v>
      </c>
      <c r="BO9" s="36">
        <f>SUM(BO10:BO28)+BO29</f>
        <v>3805.1</v>
      </c>
      <c r="BP9" s="37">
        <f>BO9-BM9</f>
        <v>-444.0999999999999</v>
      </c>
      <c r="BQ9" s="37">
        <f>BO9-BN9</f>
        <v>304.2000000000003</v>
      </c>
    </row>
    <row r="10" spans="3:69" s="1" customFormat="1" ht="27" customHeight="1">
      <c r="C10" s="13" t="s">
        <v>13</v>
      </c>
      <c r="D10" s="38" t="s">
        <v>14</v>
      </c>
      <c r="E10" s="58" t="s">
        <v>14</v>
      </c>
      <c r="F10" s="57">
        <f aca="true" t="shared" si="0" ref="F10:I25">J10+O10+T10+Y10+AD10+AI10+AN10+AS10+AX10+BC10+BH10+BM10</f>
        <v>9170.300000000001</v>
      </c>
      <c r="G10" s="57">
        <f t="shared" si="0"/>
        <v>15103.4</v>
      </c>
      <c r="H10" s="57">
        <f t="shared" si="0"/>
        <v>16367.700000000003</v>
      </c>
      <c r="I10" s="57">
        <f t="shared" si="0"/>
        <v>7197.4000000000015</v>
      </c>
      <c r="J10" s="39">
        <v>8759.9</v>
      </c>
      <c r="K10" s="39">
        <v>11429.2</v>
      </c>
      <c r="L10" s="39">
        <v>12421.1</v>
      </c>
      <c r="M10" s="37">
        <f aca="true" t="shared" si="1" ref="M10:M29">L10-J10</f>
        <v>3661.2000000000007</v>
      </c>
      <c r="N10" s="37">
        <f aca="true" t="shared" si="2" ref="N10:N29">L10-K10</f>
        <v>991.8999999999996</v>
      </c>
      <c r="O10" s="39"/>
      <c r="P10" s="39"/>
      <c r="Q10" s="39"/>
      <c r="R10" s="37">
        <f aca="true" t="shared" si="3" ref="R10:R29">Q10-O10</f>
        <v>0</v>
      </c>
      <c r="S10" s="37">
        <f aca="true" t="shared" si="4" ref="S10:S29">Q10-P10</f>
        <v>0</v>
      </c>
      <c r="T10" s="39">
        <v>1.7</v>
      </c>
      <c r="U10" s="39">
        <v>3339.4</v>
      </c>
      <c r="V10" s="39">
        <v>3340.3</v>
      </c>
      <c r="W10" s="37">
        <f aca="true" t="shared" si="5" ref="W10:W29">V10-T10</f>
        <v>3338.6000000000004</v>
      </c>
      <c r="X10" s="37">
        <f aca="true" t="shared" si="6" ref="X10:X29">V10-U10</f>
        <v>0.900000000000091</v>
      </c>
      <c r="Y10" s="39"/>
      <c r="Z10" s="39"/>
      <c r="AA10" s="39"/>
      <c r="AB10" s="37">
        <f aca="true" t="shared" si="7" ref="AB10:AB29">AA10-Y10</f>
        <v>0</v>
      </c>
      <c r="AC10" s="37">
        <f aca="true" t="shared" si="8" ref="AC10:AC29">AA10-Z10</f>
        <v>0</v>
      </c>
      <c r="AD10" s="39"/>
      <c r="AE10" s="39"/>
      <c r="AF10" s="39"/>
      <c r="AG10" s="37">
        <f aca="true" t="shared" si="9" ref="AG10:AG29">AF10-AD10</f>
        <v>0</v>
      </c>
      <c r="AH10" s="37">
        <f aca="true" t="shared" si="10" ref="AH10:AH29">AF10-AE10</f>
        <v>0</v>
      </c>
      <c r="AI10" s="39">
        <v>169.2</v>
      </c>
      <c r="AJ10" s="39">
        <v>308.6</v>
      </c>
      <c r="AK10" s="39">
        <v>566.7</v>
      </c>
      <c r="AL10" s="37">
        <f aca="true" t="shared" si="11" ref="AL10:AL29">AK10-AI10</f>
        <v>397.50000000000006</v>
      </c>
      <c r="AM10" s="37">
        <f aca="true" t="shared" si="12" ref="AM10:AM29">AK10-AJ10</f>
        <v>258.1</v>
      </c>
      <c r="AN10" s="39">
        <v>234.2</v>
      </c>
      <c r="AO10" s="39">
        <v>2.8</v>
      </c>
      <c r="AP10" s="39">
        <v>16.2</v>
      </c>
      <c r="AQ10" s="37">
        <f aca="true" t="shared" si="13" ref="AQ10:AQ29">AP10-AN10</f>
        <v>-218</v>
      </c>
      <c r="AR10" s="37">
        <f aca="true" t="shared" si="14" ref="AR10:AR29">AP10-AO10</f>
        <v>13.399999999999999</v>
      </c>
      <c r="AS10" s="39"/>
      <c r="AT10" s="39"/>
      <c r="AU10" s="39"/>
      <c r="AV10" s="37">
        <f aca="true" t="shared" si="15" ref="AV10:AV29">AU10-AS10</f>
        <v>0</v>
      </c>
      <c r="AW10" s="37">
        <f aca="true" t="shared" si="16" ref="AW10:AW29">AU10-AT10</f>
        <v>0</v>
      </c>
      <c r="AX10" s="39"/>
      <c r="AY10" s="39"/>
      <c r="AZ10" s="39"/>
      <c r="BA10" s="37">
        <f aca="true" t="shared" si="17" ref="BA10:BA29">AZ10-AX10</f>
        <v>0</v>
      </c>
      <c r="BB10" s="37">
        <f aca="true" t="shared" si="18" ref="BB10:BB29">AZ10-AY10</f>
        <v>0</v>
      </c>
      <c r="BC10" s="39"/>
      <c r="BD10" s="39"/>
      <c r="BE10" s="39"/>
      <c r="BF10" s="37">
        <f aca="true" t="shared" si="19" ref="BF10:BF29">BE10-BC10</f>
        <v>0</v>
      </c>
      <c r="BG10" s="37">
        <f aca="true" t="shared" si="20" ref="BG10:BG29">BE10-BD10</f>
        <v>0</v>
      </c>
      <c r="BH10" s="39">
        <v>5.3</v>
      </c>
      <c r="BI10" s="39">
        <v>23.4</v>
      </c>
      <c r="BJ10" s="39">
        <v>23.4</v>
      </c>
      <c r="BK10" s="37">
        <f aca="true" t="shared" si="21" ref="BK10:BK29">BJ10-BH10</f>
        <v>18.099999999999998</v>
      </c>
      <c r="BL10" s="37">
        <f aca="true" t="shared" si="22" ref="BL10:BL29">BJ10-BI10</f>
        <v>0</v>
      </c>
      <c r="BM10" s="39"/>
      <c r="BN10" s="39"/>
      <c r="BO10" s="39"/>
      <c r="BP10" s="37">
        <f aca="true" t="shared" si="23" ref="BP10:BP29">BO10-BM10</f>
        <v>0</v>
      </c>
      <c r="BQ10" s="37">
        <f aca="true" t="shared" si="24" ref="BQ10:BQ29">BO10-BN10</f>
        <v>0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8" t="s">
        <v>16</v>
      </c>
      <c r="E11" s="58" t="s">
        <v>16</v>
      </c>
      <c r="F11" s="57">
        <f t="shared" si="0"/>
        <v>4838</v>
      </c>
      <c r="G11" s="57">
        <f t="shared" si="0"/>
        <v>14525.199999999999</v>
      </c>
      <c r="H11" s="57">
        <f t="shared" si="0"/>
        <v>32014.800000000003</v>
      </c>
      <c r="I11" s="57">
        <f t="shared" si="0"/>
        <v>27176.799999999992</v>
      </c>
      <c r="J11" s="39">
        <v>2296.7</v>
      </c>
      <c r="K11" s="39">
        <v>10055</v>
      </c>
      <c r="L11" s="39">
        <v>21492.5</v>
      </c>
      <c r="M11" s="37">
        <f t="shared" si="1"/>
        <v>19195.8</v>
      </c>
      <c r="N11" s="37">
        <f t="shared" si="2"/>
        <v>11437.5</v>
      </c>
      <c r="O11" s="39">
        <v>144.1</v>
      </c>
      <c r="P11" s="39">
        <v>179.7</v>
      </c>
      <c r="Q11" s="39">
        <v>384.4</v>
      </c>
      <c r="R11" s="37">
        <f t="shared" si="3"/>
        <v>240.29999999999998</v>
      </c>
      <c r="S11" s="37">
        <f t="shared" si="4"/>
        <v>204.7</v>
      </c>
      <c r="T11" s="39">
        <v>1044.6</v>
      </c>
      <c r="U11" s="39">
        <v>1733.9</v>
      </c>
      <c r="V11" s="39">
        <v>1982.9</v>
      </c>
      <c r="W11" s="37">
        <f t="shared" si="5"/>
        <v>938.3000000000002</v>
      </c>
      <c r="X11" s="37">
        <f t="shared" si="6"/>
        <v>249</v>
      </c>
      <c r="Y11" s="39">
        <v>114.4</v>
      </c>
      <c r="Z11" s="39">
        <v>140.6</v>
      </c>
      <c r="AA11" s="39">
        <v>212.8</v>
      </c>
      <c r="AB11" s="37">
        <f t="shared" si="7"/>
        <v>98.4</v>
      </c>
      <c r="AC11" s="37">
        <f t="shared" si="8"/>
        <v>72.20000000000002</v>
      </c>
      <c r="AD11" s="39">
        <v>89.3</v>
      </c>
      <c r="AE11" s="39">
        <v>83.8</v>
      </c>
      <c r="AF11" s="39">
        <v>189.8</v>
      </c>
      <c r="AG11" s="37">
        <f t="shared" si="9"/>
        <v>100.50000000000001</v>
      </c>
      <c r="AH11" s="37">
        <f t="shared" si="10"/>
        <v>106.00000000000001</v>
      </c>
      <c r="AI11" s="39">
        <v>18.4</v>
      </c>
      <c r="AJ11" s="39">
        <v>247.3</v>
      </c>
      <c r="AK11" s="39">
        <v>563.7</v>
      </c>
      <c r="AL11" s="37">
        <f t="shared" si="11"/>
        <v>545.3000000000001</v>
      </c>
      <c r="AM11" s="37">
        <f t="shared" si="12"/>
        <v>316.40000000000003</v>
      </c>
      <c r="AN11" s="39">
        <v>302.5</v>
      </c>
      <c r="AO11" s="39">
        <v>277.1</v>
      </c>
      <c r="AP11" s="39">
        <v>373.1</v>
      </c>
      <c r="AQ11" s="37">
        <f t="shared" si="13"/>
        <v>70.60000000000002</v>
      </c>
      <c r="AR11" s="37">
        <f t="shared" si="14"/>
        <v>96</v>
      </c>
      <c r="AS11" s="39">
        <v>95.2</v>
      </c>
      <c r="AT11" s="39">
        <v>89.2</v>
      </c>
      <c r="AU11" s="39">
        <v>843</v>
      </c>
      <c r="AV11" s="37">
        <f t="shared" si="15"/>
        <v>747.8</v>
      </c>
      <c r="AW11" s="37">
        <f t="shared" si="16"/>
        <v>753.8</v>
      </c>
      <c r="AX11" s="39">
        <v>214.8</v>
      </c>
      <c r="AY11" s="39">
        <v>228</v>
      </c>
      <c r="AZ11" s="39">
        <v>3307.4</v>
      </c>
      <c r="BA11" s="37">
        <f t="shared" si="17"/>
        <v>3092.6</v>
      </c>
      <c r="BB11" s="37">
        <f t="shared" si="18"/>
        <v>3079.4</v>
      </c>
      <c r="BC11" s="39">
        <v>41.6</v>
      </c>
      <c r="BD11" s="39">
        <v>52.5</v>
      </c>
      <c r="BE11" s="39">
        <v>114.4</v>
      </c>
      <c r="BF11" s="37">
        <f t="shared" si="19"/>
        <v>72.80000000000001</v>
      </c>
      <c r="BG11" s="37">
        <f t="shared" si="20"/>
        <v>61.900000000000006</v>
      </c>
      <c r="BH11" s="39">
        <v>273.2</v>
      </c>
      <c r="BI11" s="39">
        <v>627.8</v>
      </c>
      <c r="BJ11" s="39">
        <v>1055.8</v>
      </c>
      <c r="BK11" s="37">
        <f t="shared" si="21"/>
        <v>782.5999999999999</v>
      </c>
      <c r="BL11" s="37">
        <f t="shared" si="22"/>
        <v>428</v>
      </c>
      <c r="BM11" s="39">
        <v>203.2</v>
      </c>
      <c r="BN11" s="39">
        <v>810.3</v>
      </c>
      <c r="BO11" s="39">
        <v>1495</v>
      </c>
      <c r="BP11" s="37">
        <f t="shared" si="23"/>
        <v>1291.8</v>
      </c>
      <c r="BQ11" s="37">
        <f t="shared" si="24"/>
        <v>684.7</v>
      </c>
    </row>
    <row r="12" spans="3:69" s="1" customFormat="1" ht="18" customHeight="1">
      <c r="C12" s="13"/>
      <c r="D12" s="38"/>
      <c r="E12" s="58" t="s">
        <v>71</v>
      </c>
      <c r="F12" s="57"/>
      <c r="G12" s="57">
        <f t="shared" si="0"/>
        <v>0</v>
      </c>
      <c r="H12" s="57">
        <f t="shared" si="0"/>
        <v>0</v>
      </c>
      <c r="I12" s="57"/>
      <c r="J12" s="39"/>
      <c r="K12" s="39"/>
      <c r="L12" s="39"/>
      <c r="M12" s="37">
        <f t="shared" si="1"/>
        <v>0</v>
      </c>
      <c r="N12" s="37">
        <f t="shared" si="2"/>
        <v>0</v>
      </c>
      <c r="O12" s="39"/>
      <c r="P12" s="39"/>
      <c r="Q12" s="39"/>
      <c r="R12" s="37">
        <f t="shared" si="3"/>
        <v>0</v>
      </c>
      <c r="S12" s="37">
        <f t="shared" si="4"/>
        <v>0</v>
      </c>
      <c r="T12" s="39"/>
      <c r="U12" s="39"/>
      <c r="V12" s="39"/>
      <c r="W12" s="37">
        <f t="shared" si="5"/>
        <v>0</v>
      </c>
      <c r="X12" s="37">
        <f t="shared" si="6"/>
        <v>0</v>
      </c>
      <c r="Y12" s="39"/>
      <c r="Z12" s="39"/>
      <c r="AA12" s="39"/>
      <c r="AB12" s="37">
        <f t="shared" si="7"/>
        <v>0</v>
      </c>
      <c r="AC12" s="37">
        <f t="shared" si="8"/>
        <v>0</v>
      </c>
      <c r="AD12" s="39"/>
      <c r="AE12" s="39"/>
      <c r="AF12" s="39"/>
      <c r="AG12" s="37">
        <f t="shared" si="9"/>
        <v>0</v>
      </c>
      <c r="AH12" s="37">
        <f t="shared" si="10"/>
        <v>0</v>
      </c>
      <c r="AI12" s="39"/>
      <c r="AJ12" s="39"/>
      <c r="AK12" s="39"/>
      <c r="AL12" s="37">
        <f t="shared" si="11"/>
        <v>0</v>
      </c>
      <c r="AM12" s="37">
        <f t="shared" si="12"/>
        <v>0</v>
      </c>
      <c r="AN12" s="39"/>
      <c r="AO12" s="39"/>
      <c r="AP12" s="39"/>
      <c r="AQ12" s="37">
        <f t="shared" si="13"/>
        <v>0</v>
      </c>
      <c r="AR12" s="37">
        <f t="shared" si="14"/>
        <v>0</v>
      </c>
      <c r="AS12" s="39"/>
      <c r="AT12" s="39"/>
      <c r="AU12" s="39"/>
      <c r="AV12" s="37">
        <f t="shared" si="15"/>
        <v>0</v>
      </c>
      <c r="AW12" s="37">
        <f t="shared" si="16"/>
        <v>0</v>
      </c>
      <c r="AX12" s="39"/>
      <c r="AY12" s="39"/>
      <c r="AZ12" s="39"/>
      <c r="BA12" s="37">
        <f t="shared" si="17"/>
        <v>0</v>
      </c>
      <c r="BB12" s="37">
        <f t="shared" si="18"/>
        <v>0</v>
      </c>
      <c r="BC12" s="39"/>
      <c r="BD12" s="39"/>
      <c r="BE12" s="39"/>
      <c r="BF12" s="37">
        <f t="shared" si="19"/>
        <v>0</v>
      </c>
      <c r="BG12" s="37">
        <f t="shared" si="20"/>
        <v>0</v>
      </c>
      <c r="BH12" s="39"/>
      <c r="BI12" s="39"/>
      <c r="BJ12" s="39"/>
      <c r="BK12" s="37">
        <f t="shared" si="21"/>
        <v>0</v>
      </c>
      <c r="BL12" s="37">
        <f t="shared" si="22"/>
        <v>0</v>
      </c>
      <c r="BM12" s="39"/>
      <c r="BN12" s="39"/>
      <c r="BO12" s="39"/>
      <c r="BP12" s="37">
        <f t="shared" si="23"/>
        <v>0</v>
      </c>
      <c r="BQ12" s="37">
        <f t="shared" si="24"/>
        <v>0</v>
      </c>
    </row>
    <row r="13" spans="3:69" s="1" customFormat="1" ht="27" customHeight="1">
      <c r="C13" s="13" t="s">
        <v>17</v>
      </c>
      <c r="D13" s="38" t="s">
        <v>18</v>
      </c>
      <c r="E13" s="58" t="s">
        <v>18</v>
      </c>
      <c r="F13" s="57">
        <f>J13+O13+T13+Y13+AD13+AI13+AN13+AS13+AX13+BC13+BH13+BM13</f>
        <v>3068.7000000000003</v>
      </c>
      <c r="G13" s="57">
        <f t="shared" si="0"/>
        <v>6442.999999999999</v>
      </c>
      <c r="H13" s="57">
        <f t="shared" si="0"/>
        <v>12460.500000000002</v>
      </c>
      <c r="I13" s="57">
        <f t="shared" si="0"/>
        <v>9391.800000000001</v>
      </c>
      <c r="J13" s="39">
        <v>2254.7</v>
      </c>
      <c r="K13" s="39">
        <v>4556.4</v>
      </c>
      <c r="L13" s="39">
        <v>7855.6</v>
      </c>
      <c r="M13" s="37">
        <f t="shared" si="1"/>
        <v>5600.900000000001</v>
      </c>
      <c r="N13" s="37">
        <f t="shared" si="2"/>
        <v>3299.2000000000007</v>
      </c>
      <c r="O13" s="39"/>
      <c r="P13" s="39">
        <v>45.2</v>
      </c>
      <c r="Q13" s="39">
        <v>50</v>
      </c>
      <c r="R13" s="37">
        <f t="shared" si="3"/>
        <v>50</v>
      </c>
      <c r="S13" s="37">
        <f t="shared" si="4"/>
        <v>4.799999999999997</v>
      </c>
      <c r="T13" s="39">
        <v>203.8</v>
      </c>
      <c r="U13" s="39">
        <v>636.8</v>
      </c>
      <c r="V13" s="39">
        <v>506.2</v>
      </c>
      <c r="W13" s="37">
        <f t="shared" si="5"/>
        <v>302.4</v>
      </c>
      <c r="X13" s="37">
        <f t="shared" si="6"/>
        <v>-130.59999999999997</v>
      </c>
      <c r="Y13" s="39"/>
      <c r="Z13" s="39"/>
      <c r="AA13" s="39"/>
      <c r="AB13" s="37">
        <f t="shared" si="7"/>
        <v>0</v>
      </c>
      <c r="AC13" s="37">
        <f t="shared" si="8"/>
        <v>0</v>
      </c>
      <c r="AD13" s="39"/>
      <c r="AE13" s="39"/>
      <c r="AF13" s="39"/>
      <c r="AG13" s="37">
        <f t="shared" si="9"/>
        <v>0</v>
      </c>
      <c r="AH13" s="37">
        <f t="shared" si="10"/>
        <v>0</v>
      </c>
      <c r="AI13" s="39">
        <v>370.5</v>
      </c>
      <c r="AJ13" s="39">
        <v>654.4</v>
      </c>
      <c r="AK13" s="39">
        <v>710.3</v>
      </c>
      <c r="AL13" s="37">
        <f t="shared" si="11"/>
        <v>339.79999999999995</v>
      </c>
      <c r="AM13" s="37">
        <f t="shared" si="12"/>
        <v>55.89999999999998</v>
      </c>
      <c r="AN13" s="39">
        <v>16.8</v>
      </c>
      <c r="AO13" s="39">
        <v>16.8</v>
      </c>
      <c r="AP13" s="39">
        <v>16.8</v>
      </c>
      <c r="AQ13" s="37">
        <f t="shared" si="13"/>
        <v>0</v>
      </c>
      <c r="AR13" s="37">
        <f t="shared" si="14"/>
        <v>0</v>
      </c>
      <c r="AS13" s="39">
        <v>12</v>
      </c>
      <c r="AT13" s="39"/>
      <c r="AU13" s="39"/>
      <c r="AV13" s="37">
        <f t="shared" si="15"/>
        <v>-12</v>
      </c>
      <c r="AW13" s="37">
        <f t="shared" si="16"/>
        <v>0</v>
      </c>
      <c r="AX13" s="39">
        <v>93.5</v>
      </c>
      <c r="AY13" s="39">
        <v>186.7</v>
      </c>
      <c r="AZ13" s="39">
        <v>2821.6</v>
      </c>
      <c r="BA13" s="37">
        <f t="shared" si="17"/>
        <v>2728.1</v>
      </c>
      <c r="BB13" s="37">
        <f t="shared" si="18"/>
        <v>2634.9</v>
      </c>
      <c r="BC13" s="39"/>
      <c r="BD13" s="39">
        <v>9.9</v>
      </c>
      <c r="BE13" s="39">
        <v>0.2</v>
      </c>
      <c r="BF13" s="37">
        <f t="shared" si="19"/>
        <v>0.2</v>
      </c>
      <c r="BG13" s="37">
        <f t="shared" si="20"/>
        <v>-9.700000000000001</v>
      </c>
      <c r="BH13" s="39">
        <v>115.8</v>
      </c>
      <c r="BI13" s="39">
        <v>167.2</v>
      </c>
      <c r="BJ13" s="39">
        <v>373.6</v>
      </c>
      <c r="BK13" s="37">
        <f t="shared" si="21"/>
        <v>257.8</v>
      </c>
      <c r="BL13" s="37">
        <f t="shared" si="22"/>
        <v>206.40000000000003</v>
      </c>
      <c r="BM13" s="39">
        <v>1.6</v>
      </c>
      <c r="BN13" s="39">
        <v>169.6</v>
      </c>
      <c r="BO13" s="39">
        <v>126.2</v>
      </c>
      <c r="BP13" s="37">
        <f t="shared" si="23"/>
        <v>124.60000000000001</v>
      </c>
      <c r="BQ13" s="37">
        <f t="shared" si="24"/>
        <v>-43.39999999999999</v>
      </c>
    </row>
    <row r="14" spans="2:69" s="1" customFormat="1" ht="30.75" customHeight="1">
      <c r="B14" s="1">
        <v>1</v>
      </c>
      <c r="C14" s="13" t="s">
        <v>19</v>
      </c>
      <c r="D14" s="38" t="s">
        <v>20</v>
      </c>
      <c r="E14" s="58" t="s">
        <v>20</v>
      </c>
      <c r="F14" s="57">
        <f>J14+O14+T14+Y14+AD14+AI14+AN14+AS14+AX14+BC14+BH14+BM14</f>
        <v>1494.9</v>
      </c>
      <c r="G14" s="57">
        <f t="shared" si="0"/>
        <v>1527.3</v>
      </c>
      <c r="H14" s="57">
        <f t="shared" si="0"/>
        <v>2178.1</v>
      </c>
      <c r="I14" s="57">
        <f t="shared" si="0"/>
        <v>683.2</v>
      </c>
      <c r="J14" s="39">
        <v>1256.9</v>
      </c>
      <c r="K14" s="39">
        <v>1273</v>
      </c>
      <c r="L14" s="39">
        <v>1822.4</v>
      </c>
      <c r="M14" s="37">
        <f t="shared" si="1"/>
        <v>565.5</v>
      </c>
      <c r="N14" s="37">
        <f t="shared" si="2"/>
        <v>549.4000000000001</v>
      </c>
      <c r="O14" s="39">
        <v>6.3</v>
      </c>
      <c r="P14" s="39">
        <v>3.5</v>
      </c>
      <c r="Q14" s="39">
        <v>6.6</v>
      </c>
      <c r="R14" s="37">
        <f t="shared" si="3"/>
        <v>0.2999999999999998</v>
      </c>
      <c r="S14" s="37">
        <f t="shared" si="4"/>
        <v>3.0999999999999996</v>
      </c>
      <c r="T14" s="39">
        <v>61.3</v>
      </c>
      <c r="U14" s="39">
        <v>69.1</v>
      </c>
      <c r="V14" s="39">
        <v>76.3</v>
      </c>
      <c r="W14" s="37">
        <f t="shared" si="5"/>
        <v>15</v>
      </c>
      <c r="X14" s="37">
        <f t="shared" si="6"/>
        <v>7.200000000000003</v>
      </c>
      <c r="Y14" s="39"/>
      <c r="Z14" s="39">
        <v>0.6</v>
      </c>
      <c r="AA14" s="39">
        <v>0.6</v>
      </c>
      <c r="AB14" s="37">
        <f t="shared" si="7"/>
        <v>0.6</v>
      </c>
      <c r="AC14" s="37">
        <f t="shared" si="8"/>
        <v>0</v>
      </c>
      <c r="AD14" s="39">
        <v>5</v>
      </c>
      <c r="AE14" s="39">
        <v>5</v>
      </c>
      <c r="AF14" s="39">
        <v>9</v>
      </c>
      <c r="AG14" s="37">
        <f t="shared" si="9"/>
        <v>4</v>
      </c>
      <c r="AH14" s="37">
        <f t="shared" si="10"/>
        <v>4</v>
      </c>
      <c r="AI14" s="39">
        <v>9.9</v>
      </c>
      <c r="AJ14" s="39">
        <v>8.2</v>
      </c>
      <c r="AK14" s="39">
        <v>34.3</v>
      </c>
      <c r="AL14" s="37">
        <f t="shared" si="11"/>
        <v>24.4</v>
      </c>
      <c r="AM14" s="37">
        <f t="shared" si="12"/>
        <v>26.099999999999998</v>
      </c>
      <c r="AN14" s="39">
        <v>4.2</v>
      </c>
      <c r="AO14" s="39">
        <v>3.8</v>
      </c>
      <c r="AP14" s="39">
        <v>6.3</v>
      </c>
      <c r="AQ14" s="37">
        <f t="shared" si="13"/>
        <v>2.0999999999999996</v>
      </c>
      <c r="AR14" s="37">
        <f t="shared" si="14"/>
        <v>2.5</v>
      </c>
      <c r="AS14" s="39">
        <v>24.4</v>
      </c>
      <c r="AT14" s="39">
        <v>25.6</v>
      </c>
      <c r="AU14" s="39">
        <v>26.3</v>
      </c>
      <c r="AV14" s="37">
        <f t="shared" si="15"/>
        <v>1.9000000000000021</v>
      </c>
      <c r="AW14" s="37">
        <f t="shared" si="16"/>
        <v>0.6999999999999993</v>
      </c>
      <c r="AX14" s="39">
        <v>46.6</v>
      </c>
      <c r="AY14" s="39">
        <v>29.2</v>
      </c>
      <c r="AZ14" s="39">
        <v>52.6</v>
      </c>
      <c r="BA14" s="37">
        <f t="shared" si="17"/>
        <v>6</v>
      </c>
      <c r="BB14" s="37">
        <f t="shared" si="18"/>
        <v>23.400000000000002</v>
      </c>
      <c r="BC14" s="39">
        <v>10.5</v>
      </c>
      <c r="BD14" s="39">
        <v>13.5</v>
      </c>
      <c r="BE14" s="39">
        <v>11.7</v>
      </c>
      <c r="BF14" s="37">
        <f t="shared" si="19"/>
        <v>1.1999999999999993</v>
      </c>
      <c r="BG14" s="37">
        <f t="shared" si="20"/>
        <v>-1.8000000000000007</v>
      </c>
      <c r="BH14" s="39">
        <v>42.6</v>
      </c>
      <c r="BI14" s="39">
        <v>56.4</v>
      </c>
      <c r="BJ14" s="39">
        <v>74.2</v>
      </c>
      <c r="BK14" s="37">
        <f t="shared" si="21"/>
        <v>31.6</v>
      </c>
      <c r="BL14" s="37">
        <f t="shared" si="22"/>
        <v>17.800000000000004</v>
      </c>
      <c r="BM14" s="39">
        <v>27.2</v>
      </c>
      <c r="BN14" s="39">
        <v>39.4</v>
      </c>
      <c r="BO14" s="39">
        <v>57.8</v>
      </c>
      <c r="BP14" s="37">
        <f t="shared" si="23"/>
        <v>30.599999999999998</v>
      </c>
      <c r="BQ14" s="37">
        <f t="shared" si="24"/>
        <v>18.4</v>
      </c>
    </row>
    <row r="15" spans="2:69" s="1" customFormat="1" ht="39.75" customHeight="1">
      <c r="B15" s="1">
        <v>0.9</v>
      </c>
      <c r="C15" s="13" t="s">
        <v>21</v>
      </c>
      <c r="D15" s="38" t="s">
        <v>22</v>
      </c>
      <c r="E15" s="58" t="s">
        <v>22</v>
      </c>
      <c r="F15" s="57">
        <f>J15+O15+T15+Y15+AD15+AI15+AN15+AS15+AX15+BC15+BH15+BM15</f>
        <v>208.29999999999998</v>
      </c>
      <c r="G15" s="57">
        <f t="shared" si="0"/>
        <v>11</v>
      </c>
      <c r="H15" s="57">
        <f t="shared" si="0"/>
        <v>11</v>
      </c>
      <c r="I15" s="57">
        <f t="shared" si="0"/>
        <v>-197.29999999999998</v>
      </c>
      <c r="J15" s="39">
        <v>193.6</v>
      </c>
      <c r="K15" s="39">
        <v>11</v>
      </c>
      <c r="L15" s="39">
        <v>11</v>
      </c>
      <c r="M15" s="37">
        <f t="shared" si="1"/>
        <v>-182.6</v>
      </c>
      <c r="N15" s="37">
        <f t="shared" si="2"/>
        <v>0</v>
      </c>
      <c r="O15" s="39"/>
      <c r="P15" s="39"/>
      <c r="Q15" s="39"/>
      <c r="R15" s="37">
        <f t="shared" si="3"/>
        <v>0</v>
      </c>
      <c r="S15" s="37">
        <f t="shared" si="4"/>
        <v>0</v>
      </c>
      <c r="T15" s="39">
        <v>0.6</v>
      </c>
      <c r="U15" s="39"/>
      <c r="V15" s="39"/>
      <c r="W15" s="37">
        <f t="shared" si="5"/>
        <v>-0.6</v>
      </c>
      <c r="X15" s="37">
        <f t="shared" si="6"/>
        <v>0</v>
      </c>
      <c r="Y15" s="39"/>
      <c r="Z15" s="39"/>
      <c r="AA15" s="39"/>
      <c r="AB15" s="37">
        <f t="shared" si="7"/>
        <v>0</v>
      </c>
      <c r="AC15" s="37">
        <f t="shared" si="8"/>
        <v>0</v>
      </c>
      <c r="AD15" s="39">
        <v>0.9</v>
      </c>
      <c r="AE15" s="39"/>
      <c r="AF15" s="39"/>
      <c r="AG15" s="37">
        <f t="shared" si="9"/>
        <v>-0.9</v>
      </c>
      <c r="AH15" s="37">
        <f t="shared" si="10"/>
        <v>0</v>
      </c>
      <c r="AI15" s="39">
        <v>8</v>
      </c>
      <c r="AJ15" s="39"/>
      <c r="AK15" s="39"/>
      <c r="AL15" s="37">
        <f t="shared" si="11"/>
        <v>-8</v>
      </c>
      <c r="AM15" s="37">
        <f t="shared" si="12"/>
        <v>0</v>
      </c>
      <c r="AN15" s="39">
        <v>0.5</v>
      </c>
      <c r="AO15" s="39"/>
      <c r="AP15" s="39"/>
      <c r="AQ15" s="37">
        <f t="shared" si="13"/>
        <v>-0.5</v>
      </c>
      <c r="AR15" s="37">
        <f t="shared" si="14"/>
        <v>0</v>
      </c>
      <c r="AS15" s="39"/>
      <c r="AT15" s="39"/>
      <c r="AU15" s="39"/>
      <c r="AV15" s="37">
        <f t="shared" si="15"/>
        <v>0</v>
      </c>
      <c r="AW15" s="37">
        <f t="shared" si="16"/>
        <v>0</v>
      </c>
      <c r="AX15" s="39">
        <v>1.1</v>
      </c>
      <c r="AY15" s="39"/>
      <c r="AZ15" s="39"/>
      <c r="BA15" s="37">
        <f t="shared" si="17"/>
        <v>-1.1</v>
      </c>
      <c r="BB15" s="37">
        <f t="shared" si="18"/>
        <v>0</v>
      </c>
      <c r="BC15" s="39"/>
      <c r="BD15" s="39"/>
      <c r="BE15" s="39"/>
      <c r="BF15" s="37">
        <f t="shared" si="19"/>
        <v>0</v>
      </c>
      <c r="BG15" s="37">
        <f t="shared" si="20"/>
        <v>0</v>
      </c>
      <c r="BH15" s="39">
        <v>1.5</v>
      </c>
      <c r="BI15" s="39"/>
      <c r="BJ15" s="39"/>
      <c r="BK15" s="37">
        <f t="shared" si="21"/>
        <v>-1.5</v>
      </c>
      <c r="BL15" s="37">
        <f t="shared" si="22"/>
        <v>0</v>
      </c>
      <c r="BM15" s="39">
        <v>2.1</v>
      </c>
      <c r="BN15" s="39"/>
      <c r="BO15" s="39"/>
      <c r="BP15" s="37">
        <f t="shared" si="23"/>
        <v>-2.1</v>
      </c>
      <c r="BQ15" s="37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8" t="s">
        <v>24</v>
      </c>
      <c r="E16" s="58" t="s">
        <v>24</v>
      </c>
      <c r="F16" s="57">
        <f>J16+O16+T16+Y16+AD16+AI16+AN16+AS16+AX16+BC16+BH16+BM16</f>
        <v>40.3</v>
      </c>
      <c r="G16" s="57">
        <f t="shared" si="0"/>
        <v>90.2</v>
      </c>
      <c r="H16" s="57">
        <f t="shared" si="0"/>
        <v>2306.1999999999994</v>
      </c>
      <c r="I16" s="57">
        <f t="shared" si="0"/>
        <v>2265.8999999999996</v>
      </c>
      <c r="J16" s="39"/>
      <c r="K16" s="39"/>
      <c r="L16" s="39">
        <v>1468.1</v>
      </c>
      <c r="M16" s="37">
        <f t="shared" si="1"/>
        <v>1468.1</v>
      </c>
      <c r="N16" s="37">
        <f t="shared" si="2"/>
        <v>1468.1</v>
      </c>
      <c r="O16" s="39"/>
      <c r="P16" s="39"/>
      <c r="Q16" s="39">
        <v>281.8</v>
      </c>
      <c r="R16" s="37">
        <f t="shared" si="3"/>
        <v>281.8</v>
      </c>
      <c r="S16" s="37">
        <f t="shared" si="4"/>
        <v>281.8</v>
      </c>
      <c r="T16" s="39"/>
      <c r="U16" s="39"/>
      <c r="V16" s="39"/>
      <c r="W16" s="37">
        <f t="shared" si="5"/>
        <v>0</v>
      </c>
      <c r="X16" s="37">
        <f t="shared" si="6"/>
        <v>0</v>
      </c>
      <c r="Y16" s="42"/>
      <c r="Z16" s="42">
        <v>3</v>
      </c>
      <c r="AA16" s="42">
        <v>45.4</v>
      </c>
      <c r="AB16" s="37">
        <f t="shared" si="7"/>
        <v>45.4</v>
      </c>
      <c r="AC16" s="37">
        <f t="shared" si="8"/>
        <v>42.4</v>
      </c>
      <c r="AD16" s="39"/>
      <c r="AE16" s="39"/>
      <c r="AF16" s="39">
        <v>18.6</v>
      </c>
      <c r="AG16" s="37">
        <f t="shared" si="9"/>
        <v>18.6</v>
      </c>
      <c r="AH16" s="37">
        <f t="shared" si="10"/>
        <v>18.6</v>
      </c>
      <c r="AI16" s="42"/>
      <c r="AJ16" s="42"/>
      <c r="AK16" s="42">
        <v>187.2</v>
      </c>
      <c r="AL16" s="37">
        <f t="shared" si="11"/>
        <v>187.2</v>
      </c>
      <c r="AM16" s="37">
        <f t="shared" si="12"/>
        <v>187.2</v>
      </c>
      <c r="AN16" s="39"/>
      <c r="AO16" s="39"/>
      <c r="AP16" s="39">
        <v>118.6</v>
      </c>
      <c r="AQ16" s="37">
        <f t="shared" si="13"/>
        <v>118.6</v>
      </c>
      <c r="AR16" s="37">
        <f t="shared" si="14"/>
        <v>118.6</v>
      </c>
      <c r="AS16" s="39"/>
      <c r="AT16" s="39">
        <v>47</v>
      </c>
      <c r="AU16" s="39">
        <v>145.7</v>
      </c>
      <c r="AV16" s="37">
        <f t="shared" si="15"/>
        <v>145.7</v>
      </c>
      <c r="AW16" s="37">
        <f t="shared" si="16"/>
        <v>98.69999999999999</v>
      </c>
      <c r="AX16" s="39">
        <v>12.7</v>
      </c>
      <c r="AY16" s="39">
        <v>12.7</v>
      </c>
      <c r="AZ16" s="39">
        <v>12.7</v>
      </c>
      <c r="BA16" s="37">
        <f t="shared" si="17"/>
        <v>0</v>
      </c>
      <c r="BB16" s="37">
        <f t="shared" si="18"/>
        <v>0</v>
      </c>
      <c r="BC16" s="39">
        <v>0.1</v>
      </c>
      <c r="BD16" s="39"/>
      <c r="BE16" s="39"/>
      <c r="BF16" s="37">
        <f t="shared" si="19"/>
        <v>-0.1</v>
      </c>
      <c r="BG16" s="37">
        <f t="shared" si="20"/>
        <v>0</v>
      </c>
      <c r="BH16" s="39"/>
      <c r="BI16" s="39"/>
      <c r="BJ16" s="39">
        <v>0.6</v>
      </c>
      <c r="BK16" s="37">
        <f t="shared" si="21"/>
        <v>0.6</v>
      </c>
      <c r="BL16" s="37">
        <f t="shared" si="22"/>
        <v>0.6</v>
      </c>
      <c r="BM16" s="39">
        <v>27.5</v>
      </c>
      <c r="BN16" s="39">
        <v>27.5</v>
      </c>
      <c r="BO16" s="39">
        <v>27.5</v>
      </c>
      <c r="BP16" s="37">
        <f t="shared" si="23"/>
        <v>0</v>
      </c>
      <c r="BQ16" s="37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8" t="s">
        <v>26</v>
      </c>
      <c r="E17" s="58" t="s">
        <v>26</v>
      </c>
      <c r="F17" s="57">
        <f>J17+O17+T17+Y17+AD17+AI17+AN17+AS17+AX17+BC17+BH17+BM17</f>
        <v>0</v>
      </c>
      <c r="G17" s="57">
        <f t="shared" si="0"/>
        <v>0</v>
      </c>
      <c r="H17" s="57">
        <f t="shared" si="0"/>
        <v>0</v>
      </c>
      <c r="I17" s="57">
        <f t="shared" si="0"/>
        <v>0</v>
      </c>
      <c r="J17" s="39"/>
      <c r="K17" s="39"/>
      <c r="L17" s="39"/>
      <c r="M17" s="37">
        <f t="shared" si="1"/>
        <v>0</v>
      </c>
      <c r="N17" s="37">
        <f t="shared" si="2"/>
        <v>0</v>
      </c>
      <c r="O17" s="39"/>
      <c r="P17" s="39"/>
      <c r="Q17" s="39"/>
      <c r="R17" s="37">
        <f t="shared" si="3"/>
        <v>0</v>
      </c>
      <c r="S17" s="37">
        <f t="shared" si="4"/>
        <v>0</v>
      </c>
      <c r="T17" s="39"/>
      <c r="U17" s="39"/>
      <c r="V17" s="39"/>
      <c r="W17" s="37">
        <f t="shared" si="5"/>
        <v>0</v>
      </c>
      <c r="X17" s="37">
        <f t="shared" si="6"/>
        <v>0</v>
      </c>
      <c r="Y17" s="39"/>
      <c r="Z17" s="39"/>
      <c r="AA17" s="39"/>
      <c r="AB17" s="37">
        <f t="shared" si="7"/>
        <v>0</v>
      </c>
      <c r="AC17" s="37">
        <f t="shared" si="8"/>
        <v>0</v>
      </c>
      <c r="AD17" s="39"/>
      <c r="AE17" s="39"/>
      <c r="AF17" s="39"/>
      <c r="AG17" s="37">
        <f t="shared" si="9"/>
        <v>0</v>
      </c>
      <c r="AH17" s="37">
        <f t="shared" si="10"/>
        <v>0</v>
      </c>
      <c r="AI17" s="39"/>
      <c r="AJ17" s="39"/>
      <c r="AK17" s="39"/>
      <c r="AL17" s="37">
        <f t="shared" si="11"/>
        <v>0</v>
      </c>
      <c r="AM17" s="37">
        <f t="shared" si="12"/>
        <v>0</v>
      </c>
      <c r="AN17" s="39"/>
      <c r="AO17" s="39"/>
      <c r="AP17" s="39"/>
      <c r="AQ17" s="37">
        <f t="shared" si="13"/>
        <v>0</v>
      </c>
      <c r="AR17" s="37">
        <f t="shared" si="14"/>
        <v>0</v>
      </c>
      <c r="AS17" s="39"/>
      <c r="AT17" s="39"/>
      <c r="AU17" s="39"/>
      <c r="AV17" s="37">
        <f t="shared" si="15"/>
        <v>0</v>
      </c>
      <c r="AW17" s="37">
        <f t="shared" si="16"/>
        <v>0</v>
      </c>
      <c r="AX17" s="39"/>
      <c r="AY17" s="39"/>
      <c r="AZ17" s="39"/>
      <c r="BA17" s="37">
        <f t="shared" si="17"/>
        <v>0</v>
      </c>
      <c r="BB17" s="37">
        <f t="shared" si="18"/>
        <v>0</v>
      </c>
      <c r="BC17" s="39"/>
      <c r="BD17" s="39"/>
      <c r="BE17" s="39"/>
      <c r="BF17" s="37">
        <f t="shared" si="19"/>
        <v>0</v>
      </c>
      <c r="BG17" s="37">
        <f t="shared" si="20"/>
        <v>0</v>
      </c>
      <c r="BH17" s="39"/>
      <c r="BI17" s="39"/>
      <c r="BJ17" s="39"/>
      <c r="BK17" s="37">
        <f t="shared" si="21"/>
        <v>0</v>
      </c>
      <c r="BL17" s="37">
        <f t="shared" si="22"/>
        <v>0</v>
      </c>
      <c r="BM17" s="39"/>
      <c r="BN17" s="39"/>
      <c r="BO17" s="39"/>
      <c r="BP17" s="37">
        <f t="shared" si="23"/>
        <v>0</v>
      </c>
      <c r="BQ17" s="37">
        <f t="shared" si="24"/>
        <v>0</v>
      </c>
    </row>
    <row r="18" spans="3:69" s="1" customFormat="1" ht="26.25" customHeight="1">
      <c r="C18" s="13"/>
      <c r="D18" s="40"/>
      <c r="E18" s="60" t="s">
        <v>65</v>
      </c>
      <c r="F18" s="57">
        <f>J18+O18+T18+Y18+AD18+AI18+AN18+AS18+AX18+BC18+BH18+BM18</f>
        <v>10.66</v>
      </c>
      <c r="G18" s="57">
        <f t="shared" si="0"/>
        <v>10.600000000000001</v>
      </c>
      <c r="H18" s="57">
        <f t="shared" si="0"/>
        <v>14.3</v>
      </c>
      <c r="I18" s="57">
        <f t="shared" si="0"/>
        <v>3.6399999999999992</v>
      </c>
      <c r="J18" s="41">
        <v>9.3</v>
      </c>
      <c r="K18" s="41">
        <v>9.3</v>
      </c>
      <c r="L18" s="41">
        <v>12.5</v>
      </c>
      <c r="M18" s="37">
        <f t="shared" si="1"/>
        <v>3.1999999999999993</v>
      </c>
      <c r="N18" s="37">
        <f t="shared" si="2"/>
        <v>3.1999999999999993</v>
      </c>
      <c r="O18" s="39"/>
      <c r="P18" s="39"/>
      <c r="Q18" s="39"/>
      <c r="R18" s="37">
        <f t="shared" si="3"/>
        <v>0</v>
      </c>
      <c r="S18" s="37">
        <f t="shared" si="4"/>
        <v>0</v>
      </c>
      <c r="T18" s="39"/>
      <c r="U18" s="39"/>
      <c r="V18" s="39"/>
      <c r="W18" s="37">
        <f t="shared" si="5"/>
        <v>0</v>
      </c>
      <c r="X18" s="37">
        <f t="shared" si="6"/>
        <v>0</v>
      </c>
      <c r="Y18" s="39"/>
      <c r="Z18" s="39"/>
      <c r="AA18" s="39"/>
      <c r="AB18" s="37">
        <f t="shared" si="7"/>
        <v>0</v>
      </c>
      <c r="AC18" s="37">
        <f t="shared" si="8"/>
        <v>0</v>
      </c>
      <c r="AD18" s="39"/>
      <c r="AE18" s="39"/>
      <c r="AF18" s="39"/>
      <c r="AG18" s="37">
        <f t="shared" si="9"/>
        <v>0</v>
      </c>
      <c r="AH18" s="37">
        <f t="shared" si="10"/>
        <v>0</v>
      </c>
      <c r="AI18" s="39"/>
      <c r="AJ18" s="39"/>
      <c r="AK18" s="39"/>
      <c r="AL18" s="37">
        <f t="shared" si="11"/>
        <v>0</v>
      </c>
      <c r="AM18" s="37">
        <f t="shared" si="12"/>
        <v>0</v>
      </c>
      <c r="AN18" s="39"/>
      <c r="AO18" s="39"/>
      <c r="AP18" s="39"/>
      <c r="AQ18" s="37">
        <f t="shared" si="13"/>
        <v>0</v>
      </c>
      <c r="AR18" s="37">
        <f t="shared" si="14"/>
        <v>0</v>
      </c>
      <c r="AS18" s="39"/>
      <c r="AT18" s="39"/>
      <c r="AU18" s="39"/>
      <c r="AV18" s="37">
        <f t="shared" si="15"/>
        <v>0</v>
      </c>
      <c r="AW18" s="37">
        <f t="shared" si="16"/>
        <v>0</v>
      </c>
      <c r="AX18" s="39"/>
      <c r="AY18" s="39"/>
      <c r="AZ18" s="39">
        <v>0.5</v>
      </c>
      <c r="BA18" s="37">
        <f t="shared" si="17"/>
        <v>0.5</v>
      </c>
      <c r="BB18" s="37">
        <f t="shared" si="18"/>
        <v>0.5</v>
      </c>
      <c r="BC18" s="42"/>
      <c r="BD18" s="42"/>
      <c r="BE18" s="42"/>
      <c r="BF18" s="37">
        <f t="shared" si="19"/>
        <v>0</v>
      </c>
      <c r="BG18" s="37">
        <f t="shared" si="20"/>
        <v>0</v>
      </c>
      <c r="BH18" s="39">
        <v>1.36</v>
      </c>
      <c r="BI18" s="39">
        <v>1.3</v>
      </c>
      <c r="BJ18" s="39">
        <v>1.3</v>
      </c>
      <c r="BK18" s="37">
        <f t="shared" si="21"/>
        <v>-0.06000000000000005</v>
      </c>
      <c r="BL18" s="37">
        <f t="shared" si="22"/>
        <v>0</v>
      </c>
      <c r="BM18" s="39"/>
      <c r="BN18" s="39"/>
      <c r="BO18" s="39"/>
      <c r="BP18" s="37">
        <f t="shared" si="23"/>
        <v>0</v>
      </c>
      <c r="BQ18" s="37">
        <f t="shared" si="24"/>
        <v>0</v>
      </c>
    </row>
    <row r="19" spans="1:69" s="1" customFormat="1" ht="17.25" customHeight="1">
      <c r="A19" s="1">
        <v>1</v>
      </c>
      <c r="C19" s="13" t="s">
        <v>66</v>
      </c>
      <c r="D19" s="38" t="s">
        <v>29</v>
      </c>
      <c r="E19" s="58" t="s">
        <v>29</v>
      </c>
      <c r="F19" s="57">
        <f>J19+O19+T19+Y19+AD19+AI19+AN19+AS19+AX19+BC19+BH19+BM19</f>
        <v>3852.1000000000004</v>
      </c>
      <c r="G19" s="57">
        <f t="shared" si="0"/>
        <v>2816.3999999999996</v>
      </c>
      <c r="H19" s="57">
        <f t="shared" si="0"/>
        <v>2729.0999999999995</v>
      </c>
      <c r="I19" s="57">
        <f t="shared" si="0"/>
        <v>-1123</v>
      </c>
      <c r="J19" s="42">
        <v>2277.6</v>
      </c>
      <c r="K19" s="42">
        <v>1638.3</v>
      </c>
      <c r="L19" s="42">
        <v>1585.6</v>
      </c>
      <c r="M19" s="37">
        <f t="shared" si="1"/>
        <v>-692</v>
      </c>
      <c r="N19" s="37">
        <f t="shared" si="2"/>
        <v>-52.700000000000045</v>
      </c>
      <c r="O19" s="42">
        <v>99.8</v>
      </c>
      <c r="P19" s="42">
        <v>82.1</v>
      </c>
      <c r="Q19" s="42">
        <v>68.5</v>
      </c>
      <c r="R19" s="37">
        <f t="shared" si="3"/>
        <v>-31.299999999999997</v>
      </c>
      <c r="S19" s="37">
        <f t="shared" si="4"/>
        <v>-13.599999999999994</v>
      </c>
      <c r="T19" s="42">
        <v>255.6</v>
      </c>
      <c r="U19" s="42">
        <v>167.2</v>
      </c>
      <c r="V19" s="42">
        <v>165.6</v>
      </c>
      <c r="W19" s="37">
        <f t="shared" si="5"/>
        <v>-90</v>
      </c>
      <c r="X19" s="37">
        <f t="shared" si="6"/>
        <v>-1.5999999999999943</v>
      </c>
      <c r="Y19" s="42">
        <v>41.8</v>
      </c>
      <c r="Z19" s="42">
        <v>35.4</v>
      </c>
      <c r="AA19" s="42">
        <v>29.7</v>
      </c>
      <c r="AB19" s="37">
        <f t="shared" si="7"/>
        <v>-12.099999999999998</v>
      </c>
      <c r="AC19" s="37">
        <f t="shared" si="8"/>
        <v>-5.699999999999999</v>
      </c>
      <c r="AD19" s="42">
        <v>30.5</v>
      </c>
      <c r="AE19" s="42">
        <v>22.4</v>
      </c>
      <c r="AF19" s="42">
        <v>21.8</v>
      </c>
      <c r="AG19" s="37">
        <f t="shared" si="9"/>
        <v>-8.7</v>
      </c>
      <c r="AH19" s="37">
        <f t="shared" si="10"/>
        <v>-0.5999999999999979</v>
      </c>
      <c r="AI19" s="42">
        <v>109</v>
      </c>
      <c r="AJ19" s="42">
        <v>105</v>
      </c>
      <c r="AK19" s="42">
        <v>103.7</v>
      </c>
      <c r="AL19" s="37">
        <f t="shared" si="11"/>
        <v>-5.299999999999997</v>
      </c>
      <c r="AM19" s="37">
        <f t="shared" si="12"/>
        <v>-1.2999999999999972</v>
      </c>
      <c r="AN19" s="42">
        <v>94.5</v>
      </c>
      <c r="AO19" s="42">
        <v>83.4</v>
      </c>
      <c r="AP19" s="42">
        <v>82.5</v>
      </c>
      <c r="AQ19" s="37">
        <f t="shared" si="13"/>
        <v>-12</v>
      </c>
      <c r="AR19" s="37">
        <f t="shared" si="14"/>
        <v>-0.9000000000000057</v>
      </c>
      <c r="AS19" s="42">
        <v>37.9</v>
      </c>
      <c r="AT19" s="42">
        <v>25.6</v>
      </c>
      <c r="AU19" s="42">
        <v>25.4</v>
      </c>
      <c r="AV19" s="37">
        <f t="shared" si="15"/>
        <v>-12.5</v>
      </c>
      <c r="AW19" s="37">
        <f t="shared" si="16"/>
        <v>-0.20000000000000284</v>
      </c>
      <c r="AX19" s="42">
        <v>196.5</v>
      </c>
      <c r="AY19" s="42">
        <v>148.7</v>
      </c>
      <c r="AZ19" s="42">
        <v>143.4</v>
      </c>
      <c r="BA19" s="37">
        <f t="shared" si="17"/>
        <v>-53.099999999999994</v>
      </c>
      <c r="BB19" s="37">
        <f t="shared" si="18"/>
        <v>-5.299999999999983</v>
      </c>
      <c r="BC19" s="42">
        <v>20.6</v>
      </c>
      <c r="BD19" s="42">
        <v>16.7</v>
      </c>
      <c r="BE19" s="42">
        <v>15.7</v>
      </c>
      <c r="BF19" s="37">
        <f t="shared" si="19"/>
        <v>-4.900000000000002</v>
      </c>
      <c r="BG19" s="37">
        <f t="shared" si="20"/>
        <v>-1</v>
      </c>
      <c r="BH19" s="42">
        <v>143.3</v>
      </c>
      <c r="BI19" s="42">
        <v>111.5</v>
      </c>
      <c r="BJ19" s="42">
        <v>111</v>
      </c>
      <c r="BK19" s="37">
        <f t="shared" si="21"/>
        <v>-32.30000000000001</v>
      </c>
      <c r="BL19" s="37">
        <f t="shared" si="22"/>
        <v>-0.5</v>
      </c>
      <c r="BM19" s="42">
        <v>545</v>
      </c>
      <c r="BN19" s="42">
        <v>380.1</v>
      </c>
      <c r="BO19" s="42">
        <v>376.2</v>
      </c>
      <c r="BP19" s="37">
        <f t="shared" si="23"/>
        <v>-168.8</v>
      </c>
      <c r="BQ19" s="37">
        <f t="shared" si="24"/>
        <v>-3.900000000000034</v>
      </c>
    </row>
    <row r="20" spans="3:69" s="1" customFormat="1" ht="15" customHeight="1">
      <c r="C20" s="13" t="s">
        <v>30</v>
      </c>
      <c r="D20" s="38" t="s">
        <v>31</v>
      </c>
      <c r="E20" s="58" t="s">
        <v>31</v>
      </c>
      <c r="F20" s="57">
        <f>J20+O20+T20+Y20+AD20+AI20+AN20+AS20+AX20+BC20+BH20+BM20</f>
        <v>9621.599999999999</v>
      </c>
      <c r="G20" s="57">
        <f t="shared" si="0"/>
        <v>5533.400000000001</v>
      </c>
      <c r="H20" s="57">
        <f t="shared" si="0"/>
        <v>7344.700000000001</v>
      </c>
      <c r="I20" s="57">
        <f t="shared" si="0"/>
        <v>-2276.8999999999996</v>
      </c>
      <c r="J20" s="42">
        <v>8695.4</v>
      </c>
      <c r="K20" s="42">
        <v>5010.1</v>
      </c>
      <c r="L20" s="42">
        <v>6340</v>
      </c>
      <c r="M20" s="37">
        <f t="shared" si="1"/>
        <v>-2355.3999999999996</v>
      </c>
      <c r="N20" s="37">
        <f t="shared" si="2"/>
        <v>1329.8999999999996</v>
      </c>
      <c r="O20" s="42">
        <v>3.3</v>
      </c>
      <c r="P20" s="42">
        <v>0.1</v>
      </c>
      <c r="Q20" s="42">
        <v>2.8</v>
      </c>
      <c r="R20" s="37">
        <f t="shared" si="3"/>
        <v>-0.5</v>
      </c>
      <c r="S20" s="37">
        <f t="shared" si="4"/>
        <v>2.6999999999999997</v>
      </c>
      <c r="T20" s="42">
        <v>390.6</v>
      </c>
      <c r="U20" s="42"/>
      <c r="V20" s="42">
        <v>0.6</v>
      </c>
      <c r="W20" s="37">
        <f t="shared" si="5"/>
        <v>-390</v>
      </c>
      <c r="X20" s="37">
        <f t="shared" si="6"/>
        <v>0.6</v>
      </c>
      <c r="Y20" s="42"/>
      <c r="Z20" s="42"/>
      <c r="AA20" s="42"/>
      <c r="AB20" s="37">
        <f t="shared" si="7"/>
        <v>0</v>
      </c>
      <c r="AC20" s="37">
        <f t="shared" si="8"/>
        <v>0</v>
      </c>
      <c r="AD20" s="42"/>
      <c r="AE20" s="42"/>
      <c r="AF20" s="42"/>
      <c r="AG20" s="37">
        <f t="shared" si="9"/>
        <v>0</v>
      </c>
      <c r="AH20" s="37">
        <f t="shared" si="10"/>
        <v>0</v>
      </c>
      <c r="AI20" s="42">
        <v>50.9</v>
      </c>
      <c r="AJ20" s="42">
        <v>50.9</v>
      </c>
      <c r="AK20" s="42">
        <v>63.2</v>
      </c>
      <c r="AL20" s="37">
        <f t="shared" si="11"/>
        <v>12.300000000000004</v>
      </c>
      <c r="AM20" s="37">
        <f t="shared" si="12"/>
        <v>12.300000000000004</v>
      </c>
      <c r="AN20" s="42">
        <v>9.1</v>
      </c>
      <c r="AO20" s="42"/>
      <c r="AP20" s="42"/>
      <c r="AQ20" s="37">
        <f t="shared" si="13"/>
        <v>-9.1</v>
      </c>
      <c r="AR20" s="37">
        <f t="shared" si="14"/>
        <v>0</v>
      </c>
      <c r="AS20" s="42"/>
      <c r="AT20" s="42"/>
      <c r="AU20" s="42"/>
      <c r="AV20" s="37">
        <f t="shared" si="15"/>
        <v>0</v>
      </c>
      <c r="AW20" s="37">
        <f t="shared" si="16"/>
        <v>0</v>
      </c>
      <c r="AX20" s="42">
        <v>424.8</v>
      </c>
      <c r="AY20" s="42">
        <v>424.8</v>
      </c>
      <c r="AZ20" s="42">
        <v>675.5</v>
      </c>
      <c r="BA20" s="37">
        <f t="shared" si="17"/>
        <v>250.7</v>
      </c>
      <c r="BB20" s="37">
        <f t="shared" si="18"/>
        <v>250.7</v>
      </c>
      <c r="BC20" s="42"/>
      <c r="BD20" s="42"/>
      <c r="BE20" s="42"/>
      <c r="BF20" s="37">
        <f t="shared" si="19"/>
        <v>0</v>
      </c>
      <c r="BG20" s="37">
        <f t="shared" si="20"/>
        <v>0</v>
      </c>
      <c r="BH20" s="42">
        <v>16.7</v>
      </c>
      <c r="BI20" s="42">
        <v>16.7</v>
      </c>
      <c r="BJ20" s="42">
        <v>231.8</v>
      </c>
      <c r="BK20" s="37">
        <f t="shared" si="21"/>
        <v>215.10000000000002</v>
      </c>
      <c r="BL20" s="37">
        <f t="shared" si="22"/>
        <v>215.10000000000002</v>
      </c>
      <c r="BM20" s="42">
        <v>30.8</v>
      </c>
      <c r="BN20" s="42">
        <v>30.8</v>
      </c>
      <c r="BO20" s="42">
        <v>30.8</v>
      </c>
      <c r="BP20" s="37">
        <f t="shared" si="23"/>
        <v>0</v>
      </c>
      <c r="BQ20" s="37">
        <f t="shared" si="24"/>
        <v>0</v>
      </c>
    </row>
    <row r="21" spans="3:69" s="1" customFormat="1" ht="12" customHeight="1" hidden="1">
      <c r="C21" s="13" t="s">
        <v>32</v>
      </c>
      <c r="D21" s="38" t="s">
        <v>33</v>
      </c>
      <c r="E21" s="58" t="s">
        <v>33</v>
      </c>
      <c r="F21" s="57">
        <f>J21+O21+T21+Y21+AD21+AI21+AN21+AS21+AX21+BC21+BH21+BM21</f>
        <v>0</v>
      </c>
      <c r="G21" s="57"/>
      <c r="H21" s="57">
        <f t="shared" si="0"/>
        <v>0</v>
      </c>
      <c r="I21" s="57">
        <f t="shared" si="0"/>
        <v>0</v>
      </c>
      <c r="J21" s="42"/>
      <c r="K21" s="42"/>
      <c r="L21" s="42"/>
      <c r="M21" s="37">
        <f t="shared" si="1"/>
        <v>0</v>
      </c>
      <c r="N21" s="37">
        <f t="shared" si="2"/>
        <v>0</v>
      </c>
      <c r="O21" s="42"/>
      <c r="P21" s="42"/>
      <c r="Q21" s="42"/>
      <c r="R21" s="37">
        <f t="shared" si="3"/>
        <v>0</v>
      </c>
      <c r="S21" s="37">
        <f t="shared" si="4"/>
        <v>0</v>
      </c>
      <c r="T21" s="42"/>
      <c r="U21" s="42"/>
      <c r="V21" s="42"/>
      <c r="W21" s="37">
        <f t="shared" si="5"/>
        <v>0</v>
      </c>
      <c r="X21" s="37">
        <f t="shared" si="6"/>
        <v>0</v>
      </c>
      <c r="Y21" s="42"/>
      <c r="Z21" s="42"/>
      <c r="AA21" s="42"/>
      <c r="AB21" s="37">
        <f t="shared" si="7"/>
        <v>0</v>
      </c>
      <c r="AC21" s="37">
        <f t="shared" si="8"/>
        <v>0</v>
      </c>
      <c r="AD21" s="42"/>
      <c r="AE21" s="42"/>
      <c r="AF21" s="42"/>
      <c r="AG21" s="37">
        <f t="shared" si="9"/>
        <v>0</v>
      </c>
      <c r="AH21" s="37">
        <f t="shared" si="10"/>
        <v>0</v>
      </c>
      <c r="AI21" s="42"/>
      <c r="AJ21" s="42"/>
      <c r="AK21" s="42"/>
      <c r="AL21" s="37">
        <f t="shared" si="11"/>
        <v>0</v>
      </c>
      <c r="AM21" s="37">
        <f t="shared" si="12"/>
        <v>0</v>
      </c>
      <c r="AN21" s="42"/>
      <c r="AO21" s="42"/>
      <c r="AP21" s="42"/>
      <c r="AQ21" s="37">
        <f t="shared" si="13"/>
        <v>0</v>
      </c>
      <c r="AR21" s="37">
        <f t="shared" si="14"/>
        <v>0</v>
      </c>
      <c r="AS21" s="42"/>
      <c r="AT21" s="42"/>
      <c r="AU21" s="42"/>
      <c r="AV21" s="37">
        <f t="shared" si="15"/>
        <v>0</v>
      </c>
      <c r="AW21" s="37">
        <f t="shared" si="16"/>
        <v>0</v>
      </c>
      <c r="AX21" s="42"/>
      <c r="AY21" s="42"/>
      <c r="AZ21" s="42"/>
      <c r="BA21" s="37">
        <f t="shared" si="17"/>
        <v>0</v>
      </c>
      <c r="BB21" s="37">
        <f t="shared" si="18"/>
        <v>0</v>
      </c>
      <c r="BC21" s="44"/>
      <c r="BD21" s="44"/>
      <c r="BE21" s="44"/>
      <c r="BF21" s="37">
        <f t="shared" si="19"/>
        <v>0</v>
      </c>
      <c r="BG21" s="37">
        <f t="shared" si="20"/>
        <v>0</v>
      </c>
      <c r="BH21" s="42"/>
      <c r="BI21" s="42"/>
      <c r="BJ21" s="42"/>
      <c r="BK21" s="37">
        <f t="shared" si="21"/>
        <v>0</v>
      </c>
      <c r="BL21" s="37">
        <f t="shared" si="22"/>
        <v>0</v>
      </c>
      <c r="BM21" s="42"/>
      <c r="BN21" s="42"/>
      <c r="BO21" s="42"/>
      <c r="BP21" s="37">
        <f t="shared" si="23"/>
        <v>0</v>
      </c>
      <c r="BQ21" s="37">
        <f t="shared" si="24"/>
        <v>0</v>
      </c>
    </row>
    <row r="22" spans="3:69" s="19" customFormat="1" ht="15.75" customHeight="1">
      <c r="C22" s="20" t="s">
        <v>34</v>
      </c>
      <c r="D22" s="43" t="s">
        <v>35</v>
      </c>
      <c r="E22" s="59" t="s">
        <v>35</v>
      </c>
      <c r="F22" s="57">
        <f>J22+O22+T22+Y22+AD22+AI22+AN22+AS22+AX22+BC22+BH22+BM22</f>
        <v>171.30000000000004</v>
      </c>
      <c r="G22" s="57">
        <f>K22+P22+U22+Z22+AE22+AJ22+AO22+AT22+AY22+BD22+BI22+BN22</f>
        <v>1738.0999999999997</v>
      </c>
      <c r="H22" s="57">
        <f t="shared" si="0"/>
        <v>1520.1000000000001</v>
      </c>
      <c r="I22" s="57">
        <f t="shared" si="0"/>
        <v>1348.8000000000002</v>
      </c>
      <c r="J22" s="44">
        <v>130.8</v>
      </c>
      <c r="K22" s="44">
        <v>701.3</v>
      </c>
      <c r="L22" s="44">
        <v>511.3</v>
      </c>
      <c r="M22" s="37">
        <f t="shared" si="1"/>
        <v>380.5</v>
      </c>
      <c r="N22" s="37">
        <f t="shared" si="2"/>
        <v>-189.99999999999994</v>
      </c>
      <c r="O22" s="44">
        <v>6.9</v>
      </c>
      <c r="P22" s="44">
        <v>335.9</v>
      </c>
      <c r="Q22" s="44">
        <v>335.9</v>
      </c>
      <c r="R22" s="37">
        <f t="shared" si="3"/>
        <v>329</v>
      </c>
      <c r="S22" s="37">
        <f t="shared" si="4"/>
        <v>0</v>
      </c>
      <c r="T22" s="44"/>
      <c r="U22" s="44"/>
      <c r="V22" s="44"/>
      <c r="W22" s="37">
        <f t="shared" si="5"/>
        <v>0</v>
      </c>
      <c r="X22" s="37">
        <f t="shared" si="6"/>
        <v>0</v>
      </c>
      <c r="Y22" s="44">
        <v>0.3</v>
      </c>
      <c r="Z22" s="44">
        <v>83.2</v>
      </c>
      <c r="AA22" s="44">
        <v>83.2</v>
      </c>
      <c r="AB22" s="37">
        <f t="shared" si="7"/>
        <v>82.9</v>
      </c>
      <c r="AC22" s="37">
        <f t="shared" si="8"/>
        <v>0</v>
      </c>
      <c r="AD22" s="44"/>
      <c r="AE22" s="44">
        <v>1.9</v>
      </c>
      <c r="AF22" s="44"/>
      <c r="AG22" s="37">
        <f t="shared" si="9"/>
        <v>0</v>
      </c>
      <c r="AH22" s="37">
        <f t="shared" si="10"/>
        <v>-1.9</v>
      </c>
      <c r="AI22" s="44">
        <v>4.5</v>
      </c>
      <c r="AJ22" s="44">
        <v>4.5</v>
      </c>
      <c r="AK22" s="44">
        <v>4.5</v>
      </c>
      <c r="AL22" s="37">
        <f t="shared" si="11"/>
        <v>0</v>
      </c>
      <c r="AM22" s="37">
        <f t="shared" si="12"/>
        <v>0</v>
      </c>
      <c r="AN22" s="44">
        <v>9</v>
      </c>
      <c r="AO22" s="44">
        <v>281.9</v>
      </c>
      <c r="AP22" s="44">
        <v>265</v>
      </c>
      <c r="AQ22" s="37">
        <f t="shared" si="13"/>
        <v>256</v>
      </c>
      <c r="AR22" s="37">
        <f t="shared" si="14"/>
        <v>-16.899999999999977</v>
      </c>
      <c r="AS22" s="44"/>
      <c r="AT22" s="44"/>
      <c r="AU22" s="44"/>
      <c r="AV22" s="37">
        <f t="shared" si="15"/>
        <v>0</v>
      </c>
      <c r="AW22" s="37">
        <f t="shared" si="16"/>
        <v>0</v>
      </c>
      <c r="AX22" s="44"/>
      <c r="AY22" s="44">
        <v>303.7</v>
      </c>
      <c r="AZ22" s="44">
        <v>300.4</v>
      </c>
      <c r="BA22" s="37">
        <f t="shared" si="17"/>
        <v>300.4</v>
      </c>
      <c r="BB22" s="37">
        <f t="shared" si="18"/>
        <v>-3.3000000000000114</v>
      </c>
      <c r="BC22" s="42"/>
      <c r="BD22" s="42">
        <v>0.1</v>
      </c>
      <c r="BE22" s="42"/>
      <c r="BF22" s="37">
        <f t="shared" si="19"/>
        <v>0</v>
      </c>
      <c r="BG22" s="37">
        <f t="shared" si="20"/>
        <v>-0.1</v>
      </c>
      <c r="BH22" s="44">
        <v>16.5</v>
      </c>
      <c r="BI22" s="44">
        <v>16.5</v>
      </c>
      <c r="BJ22" s="44">
        <v>16.5</v>
      </c>
      <c r="BK22" s="37">
        <f t="shared" si="21"/>
        <v>0</v>
      </c>
      <c r="BL22" s="37">
        <f t="shared" si="22"/>
        <v>0</v>
      </c>
      <c r="BM22" s="44">
        <v>3.3</v>
      </c>
      <c r="BN22" s="44">
        <v>9.1</v>
      </c>
      <c r="BO22" s="44">
        <v>3.3</v>
      </c>
      <c r="BP22" s="37">
        <f t="shared" si="23"/>
        <v>0</v>
      </c>
      <c r="BQ22" s="37">
        <f t="shared" si="24"/>
        <v>-5.8</v>
      </c>
    </row>
    <row r="23" spans="3:69" s="19" customFormat="1" ht="16.5" customHeight="1">
      <c r="C23" s="20" t="s">
        <v>36</v>
      </c>
      <c r="D23" s="43" t="s">
        <v>37</v>
      </c>
      <c r="E23" s="59" t="s">
        <v>37</v>
      </c>
      <c r="F23" s="57">
        <f>J23+O23+T23+Y23+AD23+AI23+AN23+AS23+AX23+BC23+BH23+BM23</f>
        <v>31073.699999999997</v>
      </c>
      <c r="G23" s="57">
        <f>K23+P23+U23+Z23+AE23+AJ23+AO23+AT23+AY23+BD23+BI23+BN23</f>
        <v>20969.399999999998</v>
      </c>
      <c r="H23" s="57">
        <f t="shared" si="0"/>
        <v>20116.899999999998</v>
      </c>
      <c r="I23" s="57">
        <f t="shared" si="0"/>
        <v>-10956.8</v>
      </c>
      <c r="J23" s="44">
        <v>13424.8</v>
      </c>
      <c r="K23" s="44">
        <v>9339</v>
      </c>
      <c r="L23" s="44">
        <v>9039</v>
      </c>
      <c r="M23" s="37">
        <f t="shared" si="1"/>
        <v>-4385.799999999999</v>
      </c>
      <c r="N23" s="37">
        <f t="shared" si="2"/>
        <v>-300</v>
      </c>
      <c r="O23" s="44">
        <v>1254.3</v>
      </c>
      <c r="P23" s="44">
        <v>981.9</v>
      </c>
      <c r="Q23" s="44">
        <v>991</v>
      </c>
      <c r="R23" s="37">
        <f t="shared" si="3"/>
        <v>-263.29999999999995</v>
      </c>
      <c r="S23" s="37">
        <f t="shared" si="4"/>
        <v>9.100000000000023</v>
      </c>
      <c r="T23" s="42">
        <v>3624.3</v>
      </c>
      <c r="U23" s="42">
        <v>2352.9</v>
      </c>
      <c r="V23" s="42">
        <v>2310</v>
      </c>
      <c r="W23" s="37">
        <f t="shared" si="5"/>
        <v>-1314.3000000000002</v>
      </c>
      <c r="X23" s="37">
        <f t="shared" si="6"/>
        <v>-42.90000000000009</v>
      </c>
      <c r="Y23" s="42">
        <v>409.3</v>
      </c>
      <c r="Z23" s="42">
        <v>281.8</v>
      </c>
      <c r="AA23" s="42">
        <v>262.7</v>
      </c>
      <c r="AB23" s="37">
        <f t="shared" si="7"/>
        <v>-146.60000000000002</v>
      </c>
      <c r="AC23" s="37">
        <f t="shared" si="8"/>
        <v>-19.100000000000023</v>
      </c>
      <c r="AD23" s="42">
        <v>622.5</v>
      </c>
      <c r="AE23" s="42">
        <v>393.7</v>
      </c>
      <c r="AF23" s="42">
        <v>401.8</v>
      </c>
      <c r="AG23" s="37">
        <f t="shared" si="9"/>
        <v>-220.7</v>
      </c>
      <c r="AH23" s="37">
        <f t="shared" si="10"/>
        <v>8.100000000000023</v>
      </c>
      <c r="AI23" s="42">
        <v>2934.2</v>
      </c>
      <c r="AJ23" s="42">
        <v>1849.6</v>
      </c>
      <c r="AK23" s="42">
        <v>1851.1</v>
      </c>
      <c r="AL23" s="37">
        <f t="shared" si="11"/>
        <v>-1083.1</v>
      </c>
      <c r="AM23" s="37">
        <f t="shared" si="12"/>
        <v>1.5</v>
      </c>
      <c r="AN23" s="42">
        <v>772.2</v>
      </c>
      <c r="AO23" s="42">
        <v>539.8</v>
      </c>
      <c r="AP23" s="42">
        <v>468.8</v>
      </c>
      <c r="AQ23" s="37">
        <f t="shared" si="13"/>
        <v>-303.40000000000003</v>
      </c>
      <c r="AR23" s="37">
        <f t="shared" si="14"/>
        <v>-70.99999999999994</v>
      </c>
      <c r="AS23" s="42">
        <v>739.8</v>
      </c>
      <c r="AT23" s="42">
        <v>475.5</v>
      </c>
      <c r="AU23" s="42">
        <v>469.8</v>
      </c>
      <c r="AV23" s="37">
        <f t="shared" si="15"/>
        <v>-269.99999999999994</v>
      </c>
      <c r="AW23" s="37">
        <f t="shared" si="16"/>
        <v>-5.699999999999989</v>
      </c>
      <c r="AX23" s="42">
        <v>1319.1</v>
      </c>
      <c r="AY23" s="42">
        <v>962.4</v>
      </c>
      <c r="AZ23" s="42">
        <v>842.7</v>
      </c>
      <c r="BA23" s="37">
        <f t="shared" si="17"/>
        <v>-476.39999999999986</v>
      </c>
      <c r="BB23" s="37">
        <f t="shared" si="18"/>
        <v>-119.69999999999993</v>
      </c>
      <c r="BC23" s="44">
        <v>297.2</v>
      </c>
      <c r="BD23" s="44">
        <v>183.4</v>
      </c>
      <c r="BE23" s="44">
        <v>177</v>
      </c>
      <c r="BF23" s="37">
        <f t="shared" si="19"/>
        <v>-120.19999999999999</v>
      </c>
      <c r="BG23" s="37">
        <f t="shared" si="20"/>
        <v>-6.400000000000006</v>
      </c>
      <c r="BH23" s="42">
        <v>2680</v>
      </c>
      <c r="BI23" s="42">
        <v>1912.6</v>
      </c>
      <c r="BJ23" s="42">
        <v>1943.4</v>
      </c>
      <c r="BK23" s="37">
        <f t="shared" si="21"/>
        <v>-736.5999999999999</v>
      </c>
      <c r="BL23" s="37">
        <f t="shared" si="22"/>
        <v>30.800000000000182</v>
      </c>
      <c r="BM23" s="44">
        <v>2996</v>
      </c>
      <c r="BN23" s="44">
        <v>1696.8</v>
      </c>
      <c r="BO23" s="44">
        <v>1359.6</v>
      </c>
      <c r="BP23" s="37">
        <f t="shared" si="23"/>
        <v>-1636.4</v>
      </c>
      <c r="BQ23" s="37">
        <f t="shared" si="24"/>
        <v>-337.20000000000005</v>
      </c>
    </row>
    <row r="24" spans="3:69" s="19" customFormat="1" ht="16.5" customHeight="1">
      <c r="C24" s="20"/>
      <c r="D24" s="43" t="s">
        <v>39</v>
      </c>
      <c r="E24" s="45" t="s">
        <v>39</v>
      </c>
      <c r="F24" s="57"/>
      <c r="G24" s="57">
        <f>K24+P24+U24+Z24+AE24+AJ24+AO24+AT24+AY24+BD24+BI24+BN24</f>
        <v>0</v>
      </c>
      <c r="H24" s="57">
        <f t="shared" si="0"/>
        <v>0</v>
      </c>
      <c r="I24" s="57">
        <f t="shared" si="0"/>
        <v>0</v>
      </c>
      <c r="J24" s="44"/>
      <c r="K24" s="44"/>
      <c r="L24" s="44"/>
      <c r="M24" s="37">
        <f t="shared" si="1"/>
        <v>0</v>
      </c>
      <c r="N24" s="37">
        <f t="shared" si="2"/>
        <v>0</v>
      </c>
      <c r="O24" s="44"/>
      <c r="P24" s="44"/>
      <c r="Q24" s="44"/>
      <c r="R24" s="37">
        <f t="shared" si="3"/>
        <v>0</v>
      </c>
      <c r="S24" s="37">
        <f t="shared" si="4"/>
        <v>0</v>
      </c>
      <c r="T24" s="44"/>
      <c r="U24" s="44"/>
      <c r="V24" s="44"/>
      <c r="W24" s="37">
        <f t="shared" si="5"/>
        <v>0</v>
      </c>
      <c r="X24" s="37">
        <f t="shared" si="6"/>
        <v>0</v>
      </c>
      <c r="Y24" s="44"/>
      <c r="Z24" s="44"/>
      <c r="AA24" s="44"/>
      <c r="AB24" s="37"/>
      <c r="AC24" s="37">
        <f t="shared" si="8"/>
        <v>0</v>
      </c>
      <c r="AD24" s="44"/>
      <c r="AE24" s="44"/>
      <c r="AF24" s="44"/>
      <c r="AG24" s="37">
        <f t="shared" si="9"/>
        <v>0</v>
      </c>
      <c r="AH24" s="37">
        <f t="shared" si="10"/>
        <v>0</v>
      </c>
      <c r="AI24" s="44"/>
      <c r="AJ24" s="44"/>
      <c r="AK24" s="44"/>
      <c r="AL24" s="37">
        <f t="shared" si="11"/>
        <v>0</v>
      </c>
      <c r="AM24" s="37">
        <f t="shared" si="12"/>
        <v>0</v>
      </c>
      <c r="AN24" s="44"/>
      <c r="AO24" s="44"/>
      <c r="AP24" s="44"/>
      <c r="AQ24" s="37">
        <f t="shared" si="13"/>
        <v>0</v>
      </c>
      <c r="AR24" s="37">
        <f t="shared" si="14"/>
        <v>0</v>
      </c>
      <c r="AS24" s="44"/>
      <c r="AT24" s="44"/>
      <c r="AU24" s="44"/>
      <c r="AV24" s="37">
        <f t="shared" si="15"/>
        <v>0</v>
      </c>
      <c r="AW24" s="37">
        <f t="shared" si="16"/>
        <v>0</v>
      </c>
      <c r="AX24" s="44"/>
      <c r="AY24" s="44"/>
      <c r="AZ24" s="44"/>
      <c r="BA24" s="37">
        <f t="shared" si="17"/>
        <v>0</v>
      </c>
      <c r="BB24" s="37">
        <f t="shared" si="18"/>
        <v>0</v>
      </c>
      <c r="BC24" s="44"/>
      <c r="BD24" s="44"/>
      <c r="BE24" s="44"/>
      <c r="BF24" s="37">
        <f t="shared" si="19"/>
        <v>0</v>
      </c>
      <c r="BG24" s="37">
        <f t="shared" si="20"/>
        <v>0</v>
      </c>
      <c r="BH24" s="44"/>
      <c r="BI24" s="44"/>
      <c r="BJ24" s="44"/>
      <c r="BK24" s="37">
        <f t="shared" si="21"/>
        <v>0</v>
      </c>
      <c r="BL24" s="37">
        <f t="shared" si="22"/>
        <v>0</v>
      </c>
      <c r="BM24" s="44"/>
      <c r="BN24" s="44"/>
      <c r="BO24" s="44"/>
      <c r="BP24" s="37">
        <f t="shared" si="23"/>
        <v>0</v>
      </c>
      <c r="BQ24" s="37">
        <f t="shared" si="24"/>
        <v>0</v>
      </c>
    </row>
    <row r="25" spans="1:69" s="19" customFormat="1" ht="16.5" customHeight="1">
      <c r="A25" s="19">
        <v>1</v>
      </c>
      <c r="C25" s="20"/>
      <c r="D25" s="43" t="s">
        <v>41</v>
      </c>
      <c r="E25" s="45" t="s">
        <v>41</v>
      </c>
      <c r="F25" s="57">
        <f>J25+O25+T25+Y25+AD25+AI25+AN25+AS25+AX25+BC25+BH25+BM25</f>
        <v>2191.6</v>
      </c>
      <c r="G25" s="57">
        <f>K25+P25+U25+Z25+AE25+AJ25+AO25+AT25+AY25+BD25+BI25+BN25</f>
        <v>4029.2999999999997</v>
      </c>
      <c r="H25" s="57">
        <f t="shared" si="0"/>
        <v>4529.1</v>
      </c>
      <c r="I25" s="57">
        <f t="shared" si="0"/>
        <v>2337.5</v>
      </c>
      <c r="J25" s="44">
        <v>2153.9</v>
      </c>
      <c r="K25" s="44">
        <v>3243.7</v>
      </c>
      <c r="L25" s="44">
        <v>2496.9</v>
      </c>
      <c r="M25" s="37">
        <f t="shared" si="1"/>
        <v>343</v>
      </c>
      <c r="N25" s="37">
        <f t="shared" si="2"/>
        <v>-746.7999999999997</v>
      </c>
      <c r="O25" s="44">
        <v>0.4</v>
      </c>
      <c r="P25" s="44">
        <v>572.1</v>
      </c>
      <c r="Q25" s="44">
        <v>368.6</v>
      </c>
      <c r="R25" s="37">
        <f t="shared" si="3"/>
        <v>368.20000000000005</v>
      </c>
      <c r="S25" s="37">
        <f t="shared" si="4"/>
        <v>-203.5</v>
      </c>
      <c r="T25" s="44"/>
      <c r="U25" s="44">
        <v>0.2</v>
      </c>
      <c r="V25" s="44"/>
      <c r="W25" s="37">
        <f t="shared" si="5"/>
        <v>0</v>
      </c>
      <c r="X25" s="37">
        <f t="shared" si="6"/>
        <v>-0.2</v>
      </c>
      <c r="Y25" s="44"/>
      <c r="Z25" s="44">
        <v>45.8</v>
      </c>
      <c r="AA25" s="44">
        <v>45.8</v>
      </c>
      <c r="AB25" s="37">
        <f t="shared" si="7"/>
        <v>45.8</v>
      </c>
      <c r="AC25" s="37">
        <f t="shared" si="8"/>
        <v>0</v>
      </c>
      <c r="AD25" s="44">
        <v>0.1</v>
      </c>
      <c r="AE25" s="44">
        <v>0.1</v>
      </c>
      <c r="AF25" s="44">
        <v>0.1</v>
      </c>
      <c r="AG25" s="37">
        <f t="shared" si="9"/>
        <v>0</v>
      </c>
      <c r="AH25" s="37">
        <f t="shared" si="10"/>
        <v>0</v>
      </c>
      <c r="AI25" s="44">
        <v>0</v>
      </c>
      <c r="AJ25" s="44">
        <v>20</v>
      </c>
      <c r="AK25" s="44">
        <v>20</v>
      </c>
      <c r="AL25" s="37">
        <f t="shared" si="11"/>
        <v>20</v>
      </c>
      <c r="AM25" s="37">
        <f t="shared" si="12"/>
        <v>0</v>
      </c>
      <c r="AN25" s="44">
        <v>1</v>
      </c>
      <c r="AO25" s="44">
        <v>22</v>
      </c>
      <c r="AP25" s="44">
        <v>19.8</v>
      </c>
      <c r="AQ25" s="37">
        <f t="shared" si="13"/>
        <v>18.8</v>
      </c>
      <c r="AR25" s="37">
        <f t="shared" si="14"/>
        <v>-2.1999999999999993</v>
      </c>
      <c r="AS25" s="44"/>
      <c r="AT25" s="44"/>
      <c r="AU25" s="44"/>
      <c r="AV25" s="37">
        <f t="shared" si="15"/>
        <v>0</v>
      </c>
      <c r="AW25" s="37">
        <f t="shared" si="16"/>
        <v>0</v>
      </c>
      <c r="AX25" s="44">
        <v>5.5</v>
      </c>
      <c r="AY25" s="44">
        <v>86.4</v>
      </c>
      <c r="AZ25" s="44">
        <v>1538.9</v>
      </c>
      <c r="BA25" s="37">
        <f t="shared" si="17"/>
        <v>1533.4</v>
      </c>
      <c r="BB25" s="37">
        <f t="shared" si="18"/>
        <v>1452.5</v>
      </c>
      <c r="BC25" s="42"/>
      <c r="BD25" s="42">
        <v>8.3</v>
      </c>
      <c r="BE25" s="42">
        <v>8.3</v>
      </c>
      <c r="BF25" s="37">
        <f t="shared" si="19"/>
        <v>8.3</v>
      </c>
      <c r="BG25" s="37">
        <f t="shared" si="20"/>
        <v>0</v>
      </c>
      <c r="BH25" s="44"/>
      <c r="BI25" s="44"/>
      <c r="BJ25" s="44"/>
      <c r="BK25" s="37">
        <f t="shared" si="21"/>
        <v>0</v>
      </c>
      <c r="BL25" s="37">
        <f t="shared" si="22"/>
        <v>0</v>
      </c>
      <c r="BM25" s="44">
        <v>30.7</v>
      </c>
      <c r="BN25" s="44">
        <v>30.7</v>
      </c>
      <c r="BO25" s="44">
        <v>30.7</v>
      </c>
      <c r="BP25" s="37">
        <f t="shared" si="23"/>
        <v>0</v>
      </c>
      <c r="BQ25" s="37">
        <f t="shared" si="24"/>
        <v>0</v>
      </c>
    </row>
    <row r="26" spans="1:69" s="1" customFormat="1" ht="16.5" customHeight="1">
      <c r="A26" s="1">
        <v>1</v>
      </c>
      <c r="C26" s="13" t="s">
        <v>67</v>
      </c>
      <c r="D26" s="38" t="s">
        <v>43</v>
      </c>
      <c r="E26" s="58" t="s">
        <v>43</v>
      </c>
      <c r="F26" s="57">
        <f>J26+O26+T26+Y26+AD26+AI26+AN26+AS26+AX26+BC26+BH26+BM26</f>
        <v>11250.400000000001</v>
      </c>
      <c r="G26" s="57">
        <f>K26+P26+U26+Z26+AE26+AJ26+AO26+AT26+AY26+BD26+BI26+BN26</f>
        <v>8672.5</v>
      </c>
      <c r="H26" s="57">
        <f>L26+Q26+V26+AA26+AF26+AK26+AP26+AU26+AZ26+BE26+BJ26+BO26</f>
        <v>8376.100000000002</v>
      </c>
      <c r="I26" s="57">
        <f>M26+R26+W26+AB26+AG26+AL26+AQ26+AV26+BA26+BF26+BK26+BP26</f>
        <v>-2874.3</v>
      </c>
      <c r="J26" s="42">
        <v>4389.1</v>
      </c>
      <c r="K26" s="42">
        <v>3628.7</v>
      </c>
      <c r="L26" s="42">
        <v>3350</v>
      </c>
      <c r="M26" s="37">
        <f t="shared" si="1"/>
        <v>-1039.1000000000004</v>
      </c>
      <c r="N26" s="37">
        <f t="shared" si="2"/>
        <v>-278.6999999999998</v>
      </c>
      <c r="O26" s="42">
        <v>617.6</v>
      </c>
      <c r="P26" s="42">
        <v>452.8</v>
      </c>
      <c r="Q26" s="42">
        <v>567.7</v>
      </c>
      <c r="R26" s="37">
        <f t="shared" si="3"/>
        <v>-49.89999999999998</v>
      </c>
      <c r="S26" s="37">
        <f t="shared" si="4"/>
        <v>114.90000000000003</v>
      </c>
      <c r="T26" s="42">
        <v>802.1</v>
      </c>
      <c r="U26" s="42">
        <v>450.7</v>
      </c>
      <c r="V26" s="42">
        <v>437.6</v>
      </c>
      <c r="W26" s="37">
        <f t="shared" si="5"/>
        <v>-364.5</v>
      </c>
      <c r="X26" s="37">
        <f t="shared" si="6"/>
        <v>-13.099999999999966</v>
      </c>
      <c r="Y26" s="42">
        <v>722.9</v>
      </c>
      <c r="Z26" s="42">
        <v>561.8</v>
      </c>
      <c r="AA26" s="42">
        <v>532.1</v>
      </c>
      <c r="AB26" s="37">
        <f t="shared" si="7"/>
        <v>-190.79999999999995</v>
      </c>
      <c r="AC26" s="37">
        <f t="shared" si="8"/>
        <v>-29.699999999999932</v>
      </c>
      <c r="AD26" s="42">
        <v>615.9</v>
      </c>
      <c r="AE26" s="42">
        <v>398.5</v>
      </c>
      <c r="AF26" s="42">
        <v>331.6</v>
      </c>
      <c r="AG26" s="37">
        <f t="shared" si="9"/>
        <v>-284.29999999999995</v>
      </c>
      <c r="AH26" s="37">
        <f t="shared" si="10"/>
        <v>-66.89999999999998</v>
      </c>
      <c r="AI26" s="42">
        <v>832.4</v>
      </c>
      <c r="AJ26" s="42">
        <v>674.6</v>
      </c>
      <c r="AK26" s="42">
        <v>666.7</v>
      </c>
      <c r="AL26" s="37">
        <f t="shared" si="11"/>
        <v>-165.69999999999993</v>
      </c>
      <c r="AM26" s="37">
        <f t="shared" si="12"/>
        <v>-7.899999999999977</v>
      </c>
      <c r="AN26" s="42">
        <v>659.2</v>
      </c>
      <c r="AO26" s="42">
        <v>536</v>
      </c>
      <c r="AP26" s="42">
        <v>525.4</v>
      </c>
      <c r="AQ26" s="37">
        <f t="shared" si="13"/>
        <v>-133.80000000000007</v>
      </c>
      <c r="AR26" s="37">
        <f t="shared" si="14"/>
        <v>-10.600000000000023</v>
      </c>
      <c r="AS26" s="42">
        <v>541</v>
      </c>
      <c r="AT26" s="42">
        <v>379.7</v>
      </c>
      <c r="AU26" s="42">
        <v>370.3</v>
      </c>
      <c r="AV26" s="37">
        <f t="shared" si="15"/>
        <v>-170.7</v>
      </c>
      <c r="AW26" s="37">
        <f t="shared" si="16"/>
        <v>-9.399999999999977</v>
      </c>
      <c r="AX26" s="42">
        <v>578.5</v>
      </c>
      <c r="AY26" s="42">
        <v>427.9</v>
      </c>
      <c r="AZ26" s="42">
        <v>460</v>
      </c>
      <c r="BA26" s="37">
        <f t="shared" si="17"/>
        <v>-118.5</v>
      </c>
      <c r="BB26" s="37">
        <f t="shared" si="18"/>
        <v>32.10000000000002</v>
      </c>
      <c r="BC26" s="42">
        <v>388.7</v>
      </c>
      <c r="BD26" s="42">
        <v>337.7</v>
      </c>
      <c r="BE26" s="42">
        <v>328.1</v>
      </c>
      <c r="BF26" s="37">
        <f t="shared" si="19"/>
        <v>-60.599999999999966</v>
      </c>
      <c r="BG26" s="37">
        <f t="shared" si="20"/>
        <v>-9.599999999999966</v>
      </c>
      <c r="BH26" s="42">
        <v>721.2</v>
      </c>
      <c r="BI26" s="42">
        <v>517.5</v>
      </c>
      <c r="BJ26" s="42">
        <v>508.6</v>
      </c>
      <c r="BK26" s="37">
        <f t="shared" si="21"/>
        <v>-212.60000000000002</v>
      </c>
      <c r="BL26" s="37">
        <f t="shared" si="22"/>
        <v>-8.899999999999977</v>
      </c>
      <c r="BM26" s="42">
        <v>381.8</v>
      </c>
      <c r="BN26" s="42">
        <v>306.6</v>
      </c>
      <c r="BO26" s="42">
        <v>298</v>
      </c>
      <c r="BP26" s="37">
        <f t="shared" si="23"/>
        <v>-83.80000000000001</v>
      </c>
      <c r="BQ26" s="37">
        <f t="shared" si="24"/>
        <v>-8.600000000000023</v>
      </c>
    </row>
    <row r="27" spans="3:69" s="1" customFormat="1" ht="27" customHeight="1">
      <c r="C27" s="13" t="s">
        <v>44</v>
      </c>
      <c r="D27" s="38" t="s">
        <v>45</v>
      </c>
      <c r="E27" s="58" t="s">
        <v>45</v>
      </c>
      <c r="F27" s="57">
        <f>J27+O27+T27+Y27+AD27+AI27+AN27+AS27+AX27+BC27+BH27+BM27</f>
        <v>435.09999999999997</v>
      </c>
      <c r="G27" s="57">
        <f>K27+P27+U27+Z27+AE27+AJ27+AO27+AT27+AY27+BD27+BI27+BN27</f>
        <v>584.9</v>
      </c>
      <c r="H27" s="57">
        <f>L27+Q27+V27+AA27+AF27+AK27+AP27+AU27+AZ27+BE27+BJ27+BO27</f>
        <v>829.2</v>
      </c>
      <c r="I27" s="57">
        <f>M27+R27+W27+AB27+AG27+AL27+AQ27+AV27+BA27+BF27+BK27+BP27</f>
        <v>394.1000000000001</v>
      </c>
      <c r="J27" s="42">
        <v>3.2</v>
      </c>
      <c r="K27" s="42">
        <v>38.5</v>
      </c>
      <c r="L27" s="42">
        <v>38.5</v>
      </c>
      <c r="M27" s="37">
        <f t="shared" si="1"/>
        <v>35.3</v>
      </c>
      <c r="N27" s="37">
        <f t="shared" si="2"/>
        <v>0</v>
      </c>
      <c r="O27" s="42"/>
      <c r="P27" s="42"/>
      <c r="Q27" s="42"/>
      <c r="R27" s="37">
        <f t="shared" si="3"/>
        <v>0</v>
      </c>
      <c r="S27" s="37">
        <f t="shared" si="4"/>
        <v>0</v>
      </c>
      <c r="T27" s="42"/>
      <c r="U27" s="42"/>
      <c r="V27" s="42"/>
      <c r="W27" s="37">
        <f t="shared" si="5"/>
        <v>0</v>
      </c>
      <c r="X27" s="37">
        <f t="shared" si="6"/>
        <v>0</v>
      </c>
      <c r="Y27" s="42"/>
      <c r="Z27" s="42"/>
      <c r="AA27" s="42"/>
      <c r="AB27" s="37">
        <f t="shared" si="7"/>
        <v>0</v>
      </c>
      <c r="AC27" s="37">
        <f t="shared" si="8"/>
        <v>0</v>
      </c>
      <c r="AD27" s="42"/>
      <c r="AE27" s="42"/>
      <c r="AF27" s="42"/>
      <c r="AG27" s="37">
        <f t="shared" si="9"/>
        <v>0</v>
      </c>
      <c r="AH27" s="37">
        <f t="shared" si="10"/>
        <v>0</v>
      </c>
      <c r="AI27" s="42"/>
      <c r="AJ27" s="42"/>
      <c r="AK27" s="42"/>
      <c r="AL27" s="37">
        <f t="shared" si="11"/>
        <v>0</v>
      </c>
      <c r="AM27" s="37">
        <f t="shared" si="12"/>
        <v>0</v>
      </c>
      <c r="AN27" s="42"/>
      <c r="AO27" s="42"/>
      <c r="AP27" s="42"/>
      <c r="AQ27" s="37">
        <f t="shared" si="13"/>
        <v>0</v>
      </c>
      <c r="AR27" s="37">
        <f t="shared" si="14"/>
        <v>0</v>
      </c>
      <c r="AS27" s="42"/>
      <c r="AT27" s="42"/>
      <c r="AU27" s="42"/>
      <c r="AV27" s="37">
        <f t="shared" si="15"/>
        <v>0</v>
      </c>
      <c r="AW27" s="37">
        <f t="shared" si="16"/>
        <v>0</v>
      </c>
      <c r="AX27" s="42">
        <v>431.9</v>
      </c>
      <c r="AY27" s="42">
        <v>546.4</v>
      </c>
      <c r="AZ27" s="42">
        <v>790.7</v>
      </c>
      <c r="BA27" s="37">
        <f t="shared" si="17"/>
        <v>358.80000000000007</v>
      </c>
      <c r="BB27" s="37">
        <f t="shared" si="18"/>
        <v>244.30000000000007</v>
      </c>
      <c r="BC27" s="39"/>
      <c r="BD27" s="39"/>
      <c r="BE27" s="39"/>
      <c r="BF27" s="37">
        <f t="shared" si="19"/>
        <v>0</v>
      </c>
      <c r="BG27" s="37">
        <f t="shared" si="20"/>
        <v>0</v>
      </c>
      <c r="BH27" s="42"/>
      <c r="BI27" s="42"/>
      <c r="BJ27" s="42"/>
      <c r="BK27" s="37">
        <f t="shared" si="21"/>
        <v>0</v>
      </c>
      <c r="BL27" s="37">
        <f t="shared" si="22"/>
        <v>0</v>
      </c>
      <c r="BM27" s="42"/>
      <c r="BN27" s="42"/>
      <c r="BO27" s="42"/>
      <c r="BP27" s="37">
        <f t="shared" si="23"/>
        <v>0</v>
      </c>
      <c r="BQ27" s="37">
        <f t="shared" si="24"/>
        <v>0</v>
      </c>
    </row>
    <row r="28" spans="3:69" s="1" customFormat="1" ht="39.75" customHeight="1">
      <c r="C28" s="13" t="s">
        <v>46</v>
      </c>
      <c r="D28" s="38" t="s">
        <v>47</v>
      </c>
      <c r="E28" s="58" t="s">
        <v>47</v>
      </c>
      <c r="F28" s="57">
        <f>J28+O28+T28+Y28+AD28+AI28+AN28+AS28+AX28+BC28+BH28+BM28</f>
        <v>0</v>
      </c>
      <c r="G28" s="57">
        <f>K28+P28+U28+Z28+AE28+AJ28+AO28+AT28+AY28+BD28+BI28+BN28</f>
        <v>0</v>
      </c>
      <c r="H28" s="57">
        <f>L28+Q28+V28+AA28+AF28+AK28+AP28+AU28+AZ28+BE28+BJ28+BO28</f>
        <v>0</v>
      </c>
      <c r="I28" s="57">
        <f>M28+R28+W28+AB28+AG28+AL28+AQ28+AV28+BA28+BF28+BK28+BP28</f>
        <v>0</v>
      </c>
      <c r="J28" s="39"/>
      <c r="K28" s="39"/>
      <c r="L28" s="39"/>
      <c r="M28" s="37">
        <f t="shared" si="1"/>
        <v>0</v>
      </c>
      <c r="N28" s="37">
        <f t="shared" si="2"/>
        <v>0</v>
      </c>
      <c r="O28" s="39"/>
      <c r="P28" s="39"/>
      <c r="Q28" s="39"/>
      <c r="R28" s="37">
        <f t="shared" si="3"/>
        <v>0</v>
      </c>
      <c r="S28" s="37">
        <f t="shared" si="4"/>
        <v>0</v>
      </c>
      <c r="T28" s="39"/>
      <c r="U28" s="39"/>
      <c r="V28" s="39"/>
      <c r="W28" s="37">
        <f t="shared" si="5"/>
        <v>0</v>
      </c>
      <c r="X28" s="37">
        <f t="shared" si="6"/>
        <v>0</v>
      </c>
      <c r="Y28" s="39"/>
      <c r="Z28" s="39"/>
      <c r="AA28" s="39"/>
      <c r="AB28" s="37">
        <f t="shared" si="7"/>
        <v>0</v>
      </c>
      <c r="AC28" s="37">
        <f t="shared" si="8"/>
        <v>0</v>
      </c>
      <c r="AD28" s="39"/>
      <c r="AE28" s="39"/>
      <c r="AF28" s="39"/>
      <c r="AG28" s="37">
        <f t="shared" si="9"/>
        <v>0</v>
      </c>
      <c r="AH28" s="37">
        <f t="shared" si="10"/>
        <v>0</v>
      </c>
      <c r="AI28" s="39"/>
      <c r="AJ28" s="39"/>
      <c r="AK28" s="39"/>
      <c r="AL28" s="37">
        <f t="shared" si="11"/>
        <v>0</v>
      </c>
      <c r="AM28" s="37">
        <f t="shared" si="12"/>
        <v>0</v>
      </c>
      <c r="AN28" s="39"/>
      <c r="AO28" s="39"/>
      <c r="AP28" s="39"/>
      <c r="AQ28" s="37">
        <f t="shared" si="13"/>
        <v>0</v>
      </c>
      <c r="AR28" s="37">
        <f t="shared" si="14"/>
        <v>0</v>
      </c>
      <c r="AS28" s="39"/>
      <c r="AT28" s="39"/>
      <c r="AU28" s="39"/>
      <c r="AV28" s="37">
        <f t="shared" si="15"/>
        <v>0</v>
      </c>
      <c r="AW28" s="37">
        <f t="shared" si="16"/>
        <v>0</v>
      </c>
      <c r="AX28" s="39"/>
      <c r="AY28" s="39"/>
      <c r="AZ28" s="39"/>
      <c r="BA28" s="37">
        <f t="shared" si="17"/>
        <v>0</v>
      </c>
      <c r="BB28" s="37">
        <f t="shared" si="18"/>
        <v>0</v>
      </c>
      <c r="BC28" s="39"/>
      <c r="BD28" s="39"/>
      <c r="BE28" s="39"/>
      <c r="BF28" s="37">
        <f t="shared" si="19"/>
        <v>0</v>
      </c>
      <c r="BG28" s="37">
        <f t="shared" si="20"/>
        <v>0</v>
      </c>
      <c r="BH28" s="39"/>
      <c r="BI28" s="39"/>
      <c r="BJ28" s="39"/>
      <c r="BK28" s="37">
        <f t="shared" si="21"/>
        <v>0</v>
      </c>
      <c r="BL28" s="37">
        <f t="shared" si="22"/>
        <v>0</v>
      </c>
      <c r="BM28" s="39"/>
      <c r="BN28" s="39"/>
      <c r="BO28" s="39"/>
      <c r="BP28" s="37">
        <f t="shared" si="23"/>
        <v>0</v>
      </c>
      <c r="BQ28" s="37">
        <f t="shared" si="24"/>
        <v>0</v>
      </c>
    </row>
    <row r="29" spans="3:69" s="1" customFormat="1" ht="28.5" customHeight="1" hidden="1">
      <c r="C29" s="13" t="s">
        <v>48</v>
      </c>
      <c r="D29" s="46" t="s">
        <v>49</v>
      </c>
      <c r="E29" s="47" t="s">
        <v>49</v>
      </c>
      <c r="F29" s="57"/>
      <c r="G29" s="57">
        <f>K29+P29+U29+Z29+AE29+AJ29+AO29+AT29+AY29+BD29+BI29+BN29</f>
        <v>0</v>
      </c>
      <c r="H29" s="57">
        <f>L29+Q29+V29+AA29+AF29+AK29+AP29+AU29+AZ29+BE29+BJ29+BO29</f>
        <v>0</v>
      </c>
      <c r="I29" s="57">
        <f>M29+R29+W29+AB29+AG29+AL29+AQ29+AV29+BA29+BF29+BK29+BP29</f>
        <v>0</v>
      </c>
      <c r="J29" s="39"/>
      <c r="K29" s="39"/>
      <c r="L29" s="39"/>
      <c r="M29" s="37">
        <f t="shared" si="1"/>
        <v>0</v>
      </c>
      <c r="N29" s="37">
        <f t="shared" si="2"/>
        <v>0</v>
      </c>
      <c r="O29" s="39"/>
      <c r="P29" s="39"/>
      <c r="Q29" s="39"/>
      <c r="R29" s="37">
        <f t="shared" si="3"/>
        <v>0</v>
      </c>
      <c r="S29" s="37">
        <f t="shared" si="4"/>
        <v>0</v>
      </c>
      <c r="T29" s="39"/>
      <c r="U29" s="39"/>
      <c r="V29" s="39"/>
      <c r="W29" s="37">
        <f t="shared" si="5"/>
        <v>0</v>
      </c>
      <c r="X29" s="37">
        <f t="shared" si="6"/>
        <v>0</v>
      </c>
      <c r="Y29" s="39"/>
      <c r="Z29" s="39"/>
      <c r="AA29" s="39"/>
      <c r="AB29" s="37">
        <f t="shared" si="7"/>
        <v>0</v>
      </c>
      <c r="AC29" s="37">
        <f t="shared" si="8"/>
        <v>0</v>
      </c>
      <c r="AD29" s="39"/>
      <c r="AE29" s="39"/>
      <c r="AF29" s="39"/>
      <c r="AG29" s="37">
        <f t="shared" si="9"/>
        <v>0</v>
      </c>
      <c r="AH29" s="37">
        <f t="shared" si="10"/>
        <v>0</v>
      </c>
      <c r="AI29" s="39"/>
      <c r="AJ29" s="39"/>
      <c r="AK29" s="39"/>
      <c r="AL29" s="37">
        <f t="shared" si="11"/>
        <v>0</v>
      </c>
      <c r="AM29" s="37">
        <f t="shared" si="12"/>
        <v>0</v>
      </c>
      <c r="AN29" s="39"/>
      <c r="AO29" s="39"/>
      <c r="AP29" s="39"/>
      <c r="AQ29" s="37">
        <f t="shared" si="13"/>
        <v>0</v>
      </c>
      <c r="AR29" s="37">
        <f t="shared" si="14"/>
        <v>0</v>
      </c>
      <c r="AS29" s="39"/>
      <c r="AT29" s="39"/>
      <c r="AU29" s="39"/>
      <c r="AV29" s="37">
        <f t="shared" si="15"/>
        <v>0</v>
      </c>
      <c r="AW29" s="37">
        <f t="shared" si="16"/>
        <v>0</v>
      </c>
      <c r="AX29" s="39"/>
      <c r="AY29" s="39"/>
      <c r="AZ29" s="39"/>
      <c r="BA29" s="37">
        <f t="shared" si="17"/>
        <v>0</v>
      </c>
      <c r="BB29" s="37">
        <f t="shared" si="18"/>
        <v>0</v>
      </c>
      <c r="BC29" s="39"/>
      <c r="BD29" s="39"/>
      <c r="BE29" s="39"/>
      <c r="BF29" s="37">
        <f t="shared" si="19"/>
        <v>0</v>
      </c>
      <c r="BG29" s="37">
        <f t="shared" si="20"/>
        <v>0</v>
      </c>
      <c r="BH29" s="39"/>
      <c r="BI29" s="39"/>
      <c r="BJ29" s="39"/>
      <c r="BK29" s="37">
        <f t="shared" si="21"/>
        <v>0</v>
      </c>
      <c r="BL29" s="37">
        <f t="shared" si="22"/>
        <v>0</v>
      </c>
      <c r="BM29" s="39"/>
      <c r="BN29" s="39"/>
      <c r="BO29" s="39"/>
      <c r="BP29" s="37">
        <f t="shared" si="23"/>
        <v>0</v>
      </c>
      <c r="BQ29" s="37">
        <f t="shared" si="24"/>
        <v>0</v>
      </c>
    </row>
    <row r="30" spans="5:69" ht="15" hidden="1">
      <c r="E30" s="58" t="s">
        <v>50</v>
      </c>
      <c r="F30" s="57">
        <f>J30+O30+T30+Y30+AD30+AI30+AN30+AS30+AX30+BC30+BH30+BM30</f>
        <v>0</v>
      </c>
      <c r="G30" s="57">
        <f>K30+P30+U30+Z30+AE30+AJ30+AO30+AT30+AY30+BD30+BI30+BN30</f>
        <v>0</v>
      </c>
      <c r="H30" s="57"/>
      <c r="I30" s="57">
        <f>M30+R30+W30+AB30+AG30+AL30+AQ30+AV30+BA30+BF30+BK30+BP30</f>
        <v>0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  <row r="32" spans="5:16" ht="25.5" customHeight="1">
      <c r="E32" s="98"/>
      <c r="F32" s="98"/>
      <c r="G32" s="98"/>
      <c r="H32" s="98"/>
      <c r="I32" s="98"/>
      <c r="J32" s="98"/>
      <c r="O32" s="99"/>
      <c r="P32" s="99"/>
    </row>
  </sheetData>
  <sheetProtection/>
  <mergeCells count="17">
    <mergeCell ref="E32:J32"/>
    <mergeCell ref="O32:P32"/>
    <mergeCell ref="BC6:BF6"/>
    <mergeCell ref="BH6:BK6"/>
    <mergeCell ref="BM6:BP6"/>
    <mergeCell ref="O6:R6"/>
    <mergeCell ref="T6:W6"/>
    <mergeCell ref="Y6:AB6"/>
    <mergeCell ref="AD6:AG6"/>
    <mergeCell ref="AI6:AL6"/>
    <mergeCell ref="AX6:BA6"/>
    <mergeCell ref="C6:C7"/>
    <mergeCell ref="E6:E7"/>
    <mergeCell ref="F6:I6"/>
    <mergeCell ref="J6:M6"/>
    <mergeCell ref="AN6:AQ6"/>
    <mergeCell ref="AS6:AV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2016-08-12T11:12:54Z</dcterms:created>
  <dcterms:modified xsi:type="dcterms:W3CDTF">2018-06-09T09:46:18Z</dcterms:modified>
  <cp:category/>
  <cp:version/>
  <cp:contentType/>
  <cp:contentStatus/>
</cp:coreProperties>
</file>