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<sst xmlns="http://schemas.openxmlformats.org/spreadsheetml/2006/main" count="178" uniqueCount="83">
  <si>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</si>
  <si>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</si>
  <si>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</si>
  <si>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</si>
  <si>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</si>
  <si>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</si>
  <si>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</si>
  <si>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</si>
  <si>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</si>
  <si>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</si>
  <si>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</si>
  <si>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</si>
  <si>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</si>
  <si>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</si>
  <si>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</si>
  <si>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</si>
  <si>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</si>
  <si>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</si>
  <si>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</si>
  <si>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</si>
  <si>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</si>
  <si>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</si>
  <si>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</si>
  <si>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</si>
  <si>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</si>
  <si>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</si>
  <si>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</si>
  <si>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</si>
  <si>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</si>
  <si>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</si>
  <si>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</si>
  <si>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</si>
  <si>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</si>
  <si>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</si>
  <si>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</si>
  <si>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</si>
  <si>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</si>
  <si>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</si>
  <si>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</si>
  <si>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</si>
  <si>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</si>
  <si>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</si>
  <si>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</si>
  <si>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</si>
  <si>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</si>
  <si>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</si>
  <si>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</si>
  <si>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</si>
  <si>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</si>
  <si>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</si>
  <si>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</si>
  <si>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</si>
  <si>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</si>
  <si>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</si>
  <si>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</si>
  <si>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</si>
  <si>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</si>
  <si>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</si>
  <si>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</si>
  <si>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</si>
  <si>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</si>
  <si>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</si>
  <si>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</si>
  <si>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</si>
  <si>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</si>
  <si>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</si>
  <si>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</si>
  <si>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</si>
  <si>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</si>
  <si>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</si>
  <si>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</si>
  <si>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</si>
  <si>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</si>
  <si>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</si>
  <si>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</si>
  <si>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</si>
  <si>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</si>
  <si>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</si>
  <si>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</si>
  <si>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</si>
  <si>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</si>
  <si>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</si>
  <si>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>на 01.03.2019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</si>
</sst>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3" t="s">
        <v>2</v>
      </c>
      <c r="E3" s="76" t="s">
        <v>3</v>
      </c>
      <c r="F3" s="77"/>
      <c r="G3" s="78"/>
      <c r="H3" s="64">
        <v>43466</v>
      </c>
      <c r="I3" s="65"/>
      <c r="J3" s="64">
        <v>43497</v>
      </c>
      <c r="K3" s="65"/>
      <c r="L3" s="64">
        <v>43525</v>
      </c>
      <c r="M3" s="65"/>
      <c r="N3" s="66" t="s">
        <v>4</v>
      </c>
      <c r="O3" s="67"/>
      <c r="P3" s="66" t="s">
        <v>71</v>
      </c>
      <c r="Q3" s="67"/>
    </row>
    <row r="4" spans="3:17" s="4" customFormat="1" ht="25.5" customHeight="1">
      <c r="C4" s="5" t="s">
        <v>5</v>
      </c>
      <c r="D4" s="74"/>
      <c r="E4" s="79"/>
      <c r="F4" s="80"/>
      <c r="G4" s="81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5"/>
      <c r="E5" s="82"/>
      <c r="F5" s="83"/>
      <c r="G5" s="84"/>
      <c r="H5" s="6"/>
      <c r="I5" s="7"/>
      <c r="J5" s="6"/>
      <c r="K5" s="7"/>
      <c r="L5" s="6"/>
      <c r="M5" s="7"/>
      <c r="N5" s="9">
        <f>N6/H6</f>
        <v>-0.3648938035365426</v>
      </c>
      <c r="O5" s="9">
        <f>O6/I6</f>
        <v>-0.047579596726911234</v>
      </c>
      <c r="P5" s="9">
        <f>P6/J6</f>
        <v>0.048538255239715514</v>
      </c>
      <c r="Q5" s="9">
        <f>Q6/K6</f>
        <v>0.22385639648197586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8" t="s">
        <v>11</v>
      </c>
      <c r="F6" s="68"/>
      <c r="G6" s="68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</f>
        <v>67713.6</v>
      </c>
      <c r="K6" s="12">
        <f>K8+K11+K13+K14+K15+K16+K19+K20+K22+K23+K25+K26+K27+K29+K31+K18+K24+K28</f>
        <v>6105.7</v>
      </c>
      <c r="L6" s="12">
        <f>L8+L11+L13+L14+L15+L16+L19+L20+L22+L23+L25+L26+L27+L29+L31+L18+L24+L28+L30</f>
        <v>71000.3</v>
      </c>
      <c r="M6" s="12">
        <f>M8+M11+M13+M14+M15+M16+M19+M20+M22+M23+M25+M26+M27+M29+M31+M18+M24+M28</f>
        <v>7472.5</v>
      </c>
      <c r="N6" s="12">
        <f>N8+N11+N13+N14+N15+N16+N19+N20+N22+N23+N25+N26+N27+N29+N31+N18+N24+N28</f>
        <v>-40792.50000000001</v>
      </c>
      <c r="O6" s="12">
        <f>O8+O11+O13+O14+O15+O16+O19+O20+O22+O23+O25+O26+O27+O29+O31+O18+O24+O28</f>
        <v>-373.3000000000001</v>
      </c>
      <c r="P6" s="12">
        <f>P8+P11+P13+P14+P15+P16+P19+P20+P22+P23+P25+P26+P27+P29+P31+P18+P24+P28</f>
        <v>3286.7000000000007</v>
      </c>
      <c r="Q6" s="12">
        <f>Q8+Q11+Q13+Q14+Q15+Q16+Q19+Q20+Q22+Q23+Q25+Q26+Q27+Q29+Q31+Q18+Q24+Q28</f>
        <v>1366.8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2" t="s">
        <v>14</v>
      </c>
      <c r="F8" s="72"/>
      <c r="G8" s="72"/>
      <c r="H8" s="14">
        <v>47692</v>
      </c>
      <c r="I8" s="14">
        <v>0</v>
      </c>
      <c r="J8" s="14">
        <v>4759.3</v>
      </c>
      <c r="K8" s="14">
        <v>0</v>
      </c>
      <c r="L8" s="14">
        <v>3567.2</v>
      </c>
      <c r="M8" s="14">
        <v>0</v>
      </c>
      <c r="N8" s="14">
        <f>L8-H8</f>
        <v>-44124.8</v>
      </c>
      <c r="O8" s="14">
        <f>M8-I8</f>
        <v>0</v>
      </c>
      <c r="P8" s="16">
        <f>L8-J8</f>
        <v>-1192.1000000000004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9"/>
      <c r="F9" s="70"/>
      <c r="G9" s="71"/>
      <c r="H9" s="14"/>
      <c r="I9" s="14"/>
      <c r="J9" s="14"/>
      <c r="K9" s="14"/>
      <c r="L9" s="14"/>
      <c r="M9" s="14"/>
      <c r="N9" s="14">
        <f aca="true" t="shared" si="0" ref="N9:O29">L9-H9</f>
        <v>0</v>
      </c>
      <c r="O9" s="14">
        <f t="shared" si="0"/>
        <v>0</v>
      </c>
      <c r="P9" s="16">
        <f aca="true" t="shared" si="1" ref="P9:Q29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9"/>
      <c r="F10" s="70"/>
      <c r="G10" s="71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72" t="s">
        <v>16</v>
      </c>
      <c r="F11" s="72"/>
      <c r="G11" s="72"/>
      <c r="H11" s="14">
        <v>13273.2</v>
      </c>
      <c r="I11" s="14">
        <v>6564</v>
      </c>
      <c r="J11" s="14">
        <v>8651.4</v>
      </c>
      <c r="K11" s="14">
        <v>4013</v>
      </c>
      <c r="L11" s="14">
        <v>10435.9</v>
      </c>
      <c r="M11" s="14">
        <v>5007</v>
      </c>
      <c r="N11" s="14">
        <f t="shared" si="0"/>
        <v>-2837.300000000001</v>
      </c>
      <c r="O11" s="14">
        <f t="shared" si="0"/>
        <v>-1557</v>
      </c>
      <c r="P11" s="16">
        <f t="shared" si="1"/>
        <v>1784.5</v>
      </c>
      <c r="Q11" s="16">
        <f t="shared" si="1"/>
        <v>994</v>
      </c>
    </row>
    <row r="12" spans="4:17" s="1" customFormat="1" ht="18" customHeight="1">
      <c r="D12" s="13" t="s">
        <v>69</v>
      </c>
      <c r="E12" s="85" t="s">
        <v>70</v>
      </c>
      <c r="F12" s="86"/>
      <c r="G12" s="87"/>
      <c r="H12" s="14"/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72" t="s">
        <v>18</v>
      </c>
      <c r="F13" s="72"/>
      <c r="G13" s="72"/>
      <c r="H13" s="14">
        <v>3111.5</v>
      </c>
      <c r="I13" s="14">
        <v>0</v>
      </c>
      <c r="J13" s="14">
        <v>4223.1</v>
      </c>
      <c r="K13" s="14">
        <v>0</v>
      </c>
      <c r="L13" s="14">
        <v>5229</v>
      </c>
      <c r="M13" s="14">
        <v>0</v>
      </c>
      <c r="N13" s="14">
        <f t="shared" si="0"/>
        <v>2117.5</v>
      </c>
      <c r="O13" s="14">
        <f t="shared" si="0"/>
        <v>0</v>
      </c>
      <c r="P13" s="16">
        <f t="shared" si="1"/>
        <v>1005.8999999999996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72" t="s">
        <v>20</v>
      </c>
      <c r="F14" s="72"/>
      <c r="G14" s="72"/>
      <c r="H14" s="14">
        <v>1167</v>
      </c>
      <c r="I14" s="14">
        <v>1167</v>
      </c>
      <c r="J14" s="14">
        <v>2003.1</v>
      </c>
      <c r="K14" s="14">
        <v>2003.1</v>
      </c>
      <c r="L14" s="14">
        <v>2352.1</v>
      </c>
      <c r="M14" s="14">
        <v>2352.1</v>
      </c>
      <c r="N14" s="14">
        <f t="shared" si="0"/>
        <v>1185.1</v>
      </c>
      <c r="O14" s="14">
        <f t="shared" si="0"/>
        <v>1185.1</v>
      </c>
      <c r="P14" s="16">
        <f t="shared" si="1"/>
        <v>349</v>
      </c>
      <c r="Q14" s="16">
        <f t="shared" si="1"/>
        <v>349</v>
      </c>
    </row>
    <row r="15" spans="3:17" s="1" customFormat="1" ht="29.25" customHeight="1">
      <c r="C15" s="1">
        <v>1</v>
      </c>
      <c r="D15" s="13" t="s">
        <v>21</v>
      </c>
      <c r="E15" s="72" t="s">
        <v>22</v>
      </c>
      <c r="F15" s="72"/>
      <c r="G15" s="72"/>
      <c r="H15" s="14">
        <v>9.9</v>
      </c>
      <c r="I15" s="14">
        <v>8.9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72" t="s">
        <v>24</v>
      </c>
      <c r="F16" s="72"/>
      <c r="G16" s="72"/>
      <c r="H16" s="14">
        <v>41.6</v>
      </c>
      <c r="I16" s="14">
        <v>22.2</v>
      </c>
      <c r="J16" s="14">
        <v>68.6</v>
      </c>
      <c r="K16" s="14">
        <v>38.4</v>
      </c>
      <c r="L16" s="14">
        <v>111.1</v>
      </c>
      <c r="M16" s="14">
        <v>63.9</v>
      </c>
      <c r="N16" s="14">
        <f t="shared" si="0"/>
        <v>69.5</v>
      </c>
      <c r="O16" s="14">
        <f t="shared" si="0"/>
        <v>41.7</v>
      </c>
      <c r="P16" s="16">
        <f t="shared" si="1"/>
        <v>42.5</v>
      </c>
      <c r="Q16" s="16">
        <f t="shared" si="1"/>
        <v>25.5</v>
      </c>
      <c r="R16" s="17"/>
    </row>
    <row r="17" spans="2:17" s="1" customFormat="1" ht="26.25" customHeight="1">
      <c r="B17" s="1">
        <v>0.45</v>
      </c>
      <c r="D17" s="13" t="s">
        <v>25</v>
      </c>
      <c r="E17" s="72" t="s">
        <v>26</v>
      </c>
      <c r="F17" s="72"/>
      <c r="G17" s="72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5" t="s">
        <v>27</v>
      </c>
      <c r="F18" s="86"/>
      <c r="G18" s="87"/>
      <c r="H18" s="14">
        <v>83.7</v>
      </c>
      <c r="I18" s="14">
        <v>83.7</v>
      </c>
      <c r="J18" s="14">
        <v>42.3</v>
      </c>
      <c r="K18" s="14">
        <v>42.3</v>
      </c>
      <c r="L18" s="14">
        <v>40.6</v>
      </c>
      <c r="M18" s="14">
        <v>40.6</v>
      </c>
      <c r="N18" s="14">
        <f t="shared" si="0"/>
        <v>-43.1</v>
      </c>
      <c r="O18" s="14">
        <f t="shared" si="0"/>
        <v>-43.1</v>
      </c>
      <c r="P18" s="16">
        <f t="shared" si="1"/>
        <v>-1.6999999999999957</v>
      </c>
      <c r="Q18" s="16">
        <f t="shared" si="1"/>
        <v>-1.6999999999999957</v>
      </c>
    </row>
    <row r="19" spans="2:17" s="1" customFormat="1" ht="17.25" customHeight="1">
      <c r="B19" s="1">
        <v>1</v>
      </c>
      <c r="D19" s="13" t="s">
        <v>28</v>
      </c>
      <c r="E19" s="72" t="s">
        <v>29</v>
      </c>
      <c r="F19" s="72"/>
      <c r="G19" s="72"/>
      <c r="H19" s="14">
        <v>4212.6</v>
      </c>
      <c r="I19" s="14">
        <v>0</v>
      </c>
      <c r="J19" s="14">
        <v>3970.9</v>
      </c>
      <c r="K19" s="14">
        <v>0</v>
      </c>
      <c r="L19" s="14">
        <v>3790.2</v>
      </c>
      <c r="M19" s="14">
        <v>0</v>
      </c>
      <c r="N19" s="14">
        <f t="shared" si="0"/>
        <v>-422.40000000000055</v>
      </c>
      <c r="O19" s="14">
        <f t="shared" si="0"/>
        <v>0</v>
      </c>
      <c r="P19" s="16">
        <f t="shared" si="1"/>
        <v>-180.70000000000027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72" t="s">
        <v>31</v>
      </c>
      <c r="F20" s="72"/>
      <c r="G20" s="72"/>
      <c r="H20" s="14">
        <v>1542.3</v>
      </c>
      <c r="I20" s="14">
        <v>0</v>
      </c>
      <c r="J20" s="14">
        <v>1360.7</v>
      </c>
      <c r="K20" s="14">
        <v>0</v>
      </c>
      <c r="L20" s="14">
        <v>635.9</v>
      </c>
      <c r="M20" s="14">
        <v>0</v>
      </c>
      <c r="N20" s="14">
        <f t="shared" si="0"/>
        <v>-906.4</v>
      </c>
      <c r="O20" s="14">
        <f t="shared" si="0"/>
        <v>0</v>
      </c>
      <c r="P20" s="16">
        <f t="shared" si="1"/>
        <v>-724.8000000000001</v>
      </c>
      <c r="Q20" s="16">
        <f t="shared" si="1"/>
        <v>0</v>
      </c>
    </row>
    <row r="21" spans="4:17" s="1" customFormat="1" ht="15" customHeight="1">
      <c r="D21" s="13" t="s">
        <v>32</v>
      </c>
      <c r="E21" s="72" t="s">
        <v>33</v>
      </c>
      <c r="F21" s="72"/>
      <c r="G21" s="72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88" t="s">
        <v>35</v>
      </c>
      <c r="F22" s="88"/>
      <c r="G22" s="88"/>
      <c r="H22" s="14">
        <v>134.1</v>
      </c>
      <c r="I22" s="14">
        <v>0</v>
      </c>
      <c r="J22" s="14">
        <v>338</v>
      </c>
      <c r="K22" s="14">
        <v>0</v>
      </c>
      <c r="L22" s="14">
        <v>1495</v>
      </c>
      <c r="M22" s="14">
        <v>0</v>
      </c>
      <c r="N22" s="14">
        <f t="shared" si="0"/>
        <v>1360.9</v>
      </c>
      <c r="O22" s="14">
        <f t="shared" si="0"/>
        <v>0</v>
      </c>
      <c r="P22" s="16">
        <f t="shared" si="1"/>
        <v>1157</v>
      </c>
      <c r="Q22" s="16">
        <f t="shared" si="1"/>
        <v>0</v>
      </c>
    </row>
    <row r="23" spans="4:17" s="18" customFormat="1" ht="16.5" customHeight="1">
      <c r="D23" s="19" t="s">
        <v>36</v>
      </c>
      <c r="E23" s="88" t="s">
        <v>37</v>
      </c>
      <c r="F23" s="88"/>
      <c r="G23" s="88"/>
      <c r="H23" s="14">
        <v>29122</v>
      </c>
      <c r="I23" s="14">
        <v>0</v>
      </c>
      <c r="J23" s="14">
        <v>27615.3</v>
      </c>
      <c r="K23" s="14">
        <v>0</v>
      </c>
      <c r="L23" s="14">
        <v>26171.4</v>
      </c>
      <c r="M23" s="14">
        <v>0</v>
      </c>
      <c r="N23" s="14">
        <f t="shared" si="0"/>
        <v>-2950.5999999999985</v>
      </c>
      <c r="O23" s="14">
        <f t="shared" si="0"/>
        <v>0</v>
      </c>
      <c r="P23" s="16">
        <f t="shared" si="1"/>
        <v>-1443.8999999999978</v>
      </c>
      <c r="Q23" s="16">
        <f t="shared" si="1"/>
        <v>0</v>
      </c>
    </row>
    <row r="24" spans="4:17" s="18" customFormat="1" ht="16.5" customHeight="1">
      <c r="D24" s="19" t="s">
        <v>38</v>
      </c>
      <c r="E24" s="90" t="s">
        <v>39</v>
      </c>
      <c r="F24" s="90"/>
      <c r="G24" s="90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72" t="s">
        <v>41</v>
      </c>
      <c r="F25" s="72"/>
      <c r="G25" s="72"/>
      <c r="H25" s="14">
        <v>157.1</v>
      </c>
      <c r="I25" s="14">
        <v>0</v>
      </c>
      <c r="J25" s="14">
        <v>1944.7</v>
      </c>
      <c r="K25" s="14">
        <v>0</v>
      </c>
      <c r="L25" s="14">
        <v>6388.6</v>
      </c>
      <c r="M25" s="14">
        <v>0</v>
      </c>
      <c r="N25" s="14">
        <f t="shared" si="0"/>
        <v>6231.5</v>
      </c>
      <c r="O25" s="14">
        <f t="shared" si="0"/>
        <v>0</v>
      </c>
      <c r="P25" s="16">
        <f t="shared" si="1"/>
        <v>4443.900000000001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72" t="s">
        <v>43</v>
      </c>
      <c r="F26" s="72"/>
      <c r="G26" s="72"/>
      <c r="H26" s="14">
        <v>11245.8</v>
      </c>
      <c r="I26" s="14">
        <v>0</v>
      </c>
      <c r="J26" s="14">
        <v>10930.6</v>
      </c>
      <c r="K26" s="14">
        <v>0</v>
      </c>
      <c r="L26" s="14">
        <v>10127.4</v>
      </c>
      <c r="M26" s="14">
        <v>0</v>
      </c>
      <c r="N26" s="14">
        <f t="shared" si="0"/>
        <v>-1118.3999999999996</v>
      </c>
      <c r="O26" s="14">
        <f t="shared" si="0"/>
        <v>0</v>
      </c>
      <c r="P26" s="16">
        <f>L26-J26</f>
        <v>-803.2000000000007</v>
      </c>
      <c r="Q26" s="16">
        <f t="shared" si="1"/>
        <v>0</v>
      </c>
    </row>
    <row r="27" spans="4:17" s="1" customFormat="1" ht="27" customHeight="1">
      <c r="D27" s="13" t="s">
        <v>44</v>
      </c>
      <c r="E27" s="72" t="s">
        <v>45</v>
      </c>
      <c r="F27" s="72"/>
      <c r="G27" s="72"/>
      <c r="H27" s="14"/>
      <c r="I27" s="14">
        <v>0</v>
      </c>
      <c r="J27" s="14">
        <v>1795.7</v>
      </c>
      <c r="K27" s="14">
        <v>0</v>
      </c>
      <c r="L27" s="14">
        <v>646</v>
      </c>
      <c r="M27" s="14">
        <v>0</v>
      </c>
      <c r="N27" s="14">
        <f t="shared" si="0"/>
        <v>646</v>
      </c>
      <c r="O27" s="14">
        <f t="shared" si="0"/>
        <v>0</v>
      </c>
      <c r="P27" s="16">
        <f t="shared" si="1"/>
        <v>-1149.7</v>
      </c>
      <c r="Q27" s="16">
        <f t="shared" si="1"/>
        <v>0</v>
      </c>
    </row>
    <row r="28" spans="4:17" s="1" customFormat="1" ht="15.75" customHeight="1">
      <c r="D28" s="13" t="s">
        <v>74</v>
      </c>
      <c r="E28" s="72" t="s">
        <v>75</v>
      </c>
      <c r="F28" s="72"/>
      <c r="G28" s="72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72" t="s">
        <v>47</v>
      </c>
      <c r="F29" s="72"/>
      <c r="G29" s="72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72" t="s">
        <v>49</v>
      </c>
      <c r="F30" s="72"/>
      <c r="G30" s="72"/>
      <c r="H30" s="14"/>
      <c r="I30" s="14">
        <v>0</v>
      </c>
      <c r="J30" s="14"/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89" t="s">
        <v>50</v>
      </c>
      <c r="F31" s="89"/>
      <c r="G31" s="89"/>
      <c r="H31" s="14"/>
      <c r="I31" s="14">
        <v>0</v>
      </c>
      <c r="J31" s="14"/>
      <c r="K31" s="14">
        <v>0</v>
      </c>
      <c r="L31" s="14"/>
      <c r="M31" s="14">
        <v>0</v>
      </c>
      <c r="N31" s="14">
        <f>L31-H31</f>
        <v>0</v>
      </c>
      <c r="O31" s="14">
        <f>M31-I31</f>
        <v>0</v>
      </c>
      <c r="P31" s="16">
        <f>L31-J31</f>
        <v>0</v>
      </c>
      <c r="Q31" s="16">
        <f>M31-K31</f>
        <v>0</v>
      </c>
    </row>
    <row r="32" spans="4:7" ht="15">
      <c r="D32" s="63"/>
      <c r="E32" s="63"/>
      <c r="F32" s="63"/>
      <c r="G32" s="63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/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2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3" t="s">
        <v>2</v>
      </c>
      <c r="D6" s="25" t="s">
        <v>3</v>
      </c>
      <c r="E6" s="76" t="s">
        <v>3</v>
      </c>
      <c r="F6" s="91" t="s">
        <v>78</v>
      </c>
      <c r="G6" s="92"/>
      <c r="H6" s="92"/>
      <c r="I6" s="93"/>
      <c r="J6" s="96" t="s">
        <v>53</v>
      </c>
      <c r="K6" s="96"/>
      <c r="L6" s="96"/>
      <c r="M6" s="97"/>
      <c r="N6" s="55"/>
      <c r="O6" s="96" t="s">
        <v>81</v>
      </c>
      <c r="P6" s="96"/>
      <c r="Q6" s="96"/>
      <c r="R6" s="97"/>
      <c r="S6" s="55"/>
      <c r="T6" s="96" t="s">
        <v>79</v>
      </c>
      <c r="U6" s="96"/>
      <c r="V6" s="96"/>
      <c r="W6" s="97"/>
      <c r="X6" s="55"/>
      <c r="Y6" s="96" t="s">
        <v>54</v>
      </c>
      <c r="Z6" s="96"/>
      <c r="AA6" s="96"/>
      <c r="AB6" s="97"/>
      <c r="AC6" s="55"/>
      <c r="AD6" s="96" t="s">
        <v>55</v>
      </c>
      <c r="AE6" s="96"/>
      <c r="AF6" s="96"/>
      <c r="AG6" s="97"/>
      <c r="AH6" s="55"/>
      <c r="AI6" s="96" t="s">
        <v>56</v>
      </c>
      <c r="AJ6" s="96"/>
      <c r="AK6" s="96"/>
      <c r="AL6" s="97"/>
      <c r="AM6" s="55"/>
      <c r="AN6" s="96" t="s">
        <v>57</v>
      </c>
      <c r="AO6" s="96"/>
      <c r="AP6" s="96"/>
      <c r="AQ6" s="97"/>
      <c r="AR6" s="55"/>
      <c r="AS6" s="96" t="s">
        <v>58</v>
      </c>
      <c r="AT6" s="96"/>
      <c r="AU6" s="96"/>
      <c r="AV6" s="97"/>
      <c r="AW6" s="55"/>
      <c r="AX6" s="96" t="s">
        <v>59</v>
      </c>
      <c r="AY6" s="96"/>
      <c r="AZ6" s="96"/>
      <c r="BA6" s="97"/>
      <c r="BB6" s="55"/>
      <c r="BC6" s="96" t="s">
        <v>60</v>
      </c>
      <c r="BD6" s="96"/>
      <c r="BE6" s="96"/>
      <c r="BF6" s="97"/>
      <c r="BG6" s="55"/>
      <c r="BH6" s="96" t="s">
        <v>61</v>
      </c>
      <c r="BI6" s="96"/>
      <c r="BJ6" s="96"/>
      <c r="BK6" s="97"/>
      <c r="BL6" s="55"/>
      <c r="BM6" s="96" t="s">
        <v>62</v>
      </c>
      <c r="BN6" s="96"/>
      <c r="BO6" s="96"/>
      <c r="BP6" s="97"/>
      <c r="BQ6" s="56"/>
      <c r="BR6" s="57"/>
    </row>
    <row r="7" spans="3:69" s="1" customFormat="1" ht="36.75" customHeight="1">
      <c r="C7" s="75"/>
      <c r="D7" s="26"/>
      <c r="E7" s="82"/>
      <c r="F7" s="27">
        <v>43466</v>
      </c>
      <c r="G7" s="27">
        <v>43497</v>
      </c>
      <c r="H7" s="27">
        <v>43525</v>
      </c>
      <c r="I7" s="51" t="s">
        <v>63</v>
      </c>
      <c r="J7" s="27">
        <v>43466</v>
      </c>
      <c r="K7" s="27">
        <v>43497</v>
      </c>
      <c r="L7" s="27">
        <v>43525</v>
      </c>
      <c r="M7" s="28" t="s">
        <v>63</v>
      </c>
      <c r="N7" s="28" t="s">
        <v>71</v>
      </c>
      <c r="O7" s="27">
        <v>43466</v>
      </c>
      <c r="P7" s="27">
        <v>43497</v>
      </c>
      <c r="Q7" s="27">
        <v>43525</v>
      </c>
      <c r="R7" s="28" t="s">
        <v>63</v>
      </c>
      <c r="S7" s="28" t="s">
        <v>71</v>
      </c>
      <c r="T7" s="27">
        <v>43466</v>
      </c>
      <c r="U7" s="27">
        <v>43497</v>
      </c>
      <c r="V7" s="27">
        <v>43525</v>
      </c>
      <c r="W7" s="28" t="s">
        <v>63</v>
      </c>
      <c r="X7" s="28" t="s">
        <v>71</v>
      </c>
      <c r="Y7" s="27">
        <v>43466</v>
      </c>
      <c r="Z7" s="27">
        <v>43497</v>
      </c>
      <c r="AA7" s="27">
        <v>43525</v>
      </c>
      <c r="AB7" s="28" t="s">
        <v>63</v>
      </c>
      <c r="AC7" s="28" t="s">
        <v>71</v>
      </c>
      <c r="AD7" s="27">
        <v>43466</v>
      </c>
      <c r="AE7" s="27">
        <v>43497</v>
      </c>
      <c r="AF7" s="27">
        <v>43525</v>
      </c>
      <c r="AG7" s="28" t="s">
        <v>63</v>
      </c>
      <c r="AH7" s="28" t="s">
        <v>71</v>
      </c>
      <c r="AI7" s="27">
        <v>43466</v>
      </c>
      <c r="AJ7" s="27">
        <v>43497</v>
      </c>
      <c r="AK7" s="27">
        <v>43525</v>
      </c>
      <c r="AL7" s="28" t="s">
        <v>63</v>
      </c>
      <c r="AM7" s="28" t="s">
        <v>71</v>
      </c>
      <c r="AN7" s="27">
        <v>43466</v>
      </c>
      <c r="AO7" s="27">
        <v>43497</v>
      </c>
      <c r="AP7" s="27">
        <v>43525</v>
      </c>
      <c r="AQ7" s="28" t="s">
        <v>63</v>
      </c>
      <c r="AR7" s="28" t="s">
        <v>71</v>
      </c>
      <c r="AS7" s="27">
        <v>43466</v>
      </c>
      <c r="AT7" s="27">
        <v>43497</v>
      </c>
      <c r="AU7" s="27">
        <v>43525</v>
      </c>
      <c r="AV7" s="28" t="s">
        <v>63</v>
      </c>
      <c r="AW7" s="28" t="s">
        <v>71</v>
      </c>
      <c r="AX7" s="27">
        <v>43466</v>
      </c>
      <c r="AY7" s="27">
        <v>43497</v>
      </c>
      <c r="AZ7" s="27">
        <v>43525</v>
      </c>
      <c r="BA7" s="28" t="s">
        <v>63</v>
      </c>
      <c r="BB7" s="28" t="s">
        <v>71</v>
      </c>
      <c r="BC7" s="27">
        <v>43466</v>
      </c>
      <c r="BD7" s="27">
        <v>43497</v>
      </c>
      <c r="BE7" s="27">
        <v>43525</v>
      </c>
      <c r="BF7" s="28" t="s">
        <v>63</v>
      </c>
      <c r="BG7" s="28" t="s">
        <v>71</v>
      </c>
      <c r="BH7" s="27">
        <v>43466</v>
      </c>
      <c r="BI7" s="27">
        <v>43497</v>
      </c>
      <c r="BJ7" s="27">
        <v>43525</v>
      </c>
      <c r="BK7" s="28" t="s">
        <v>63</v>
      </c>
      <c r="BL7" s="28" t="s">
        <v>71</v>
      </c>
      <c r="BM7" s="27">
        <v>43466</v>
      </c>
      <c r="BN7" s="27">
        <v>43497</v>
      </c>
      <c r="BO7" s="27">
        <v>43525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3.842377260981944</v>
      </c>
      <c r="N8" s="33"/>
      <c r="O8" s="32"/>
      <c r="P8" s="32"/>
      <c r="Q8" s="32"/>
      <c r="R8" s="33">
        <f>R9/O9%</f>
        <v>25.07087172218287</v>
      </c>
      <c r="S8" s="33"/>
      <c r="T8" s="32"/>
      <c r="U8" s="32"/>
      <c r="V8" s="32"/>
      <c r="W8" s="33">
        <f>W9/T9%</f>
        <v>-20.88040153090278</v>
      </c>
      <c r="X8" s="33"/>
      <c r="Y8" s="32"/>
      <c r="Z8" s="32"/>
      <c r="AA8" s="32"/>
      <c r="AB8" s="33">
        <f>AB9/Y9%</f>
        <v>-96.64796016615774</v>
      </c>
      <c r="AC8" s="33"/>
      <c r="AD8" s="32"/>
      <c r="AE8" s="32"/>
      <c r="AF8" s="32"/>
      <c r="AG8" s="33">
        <f>AG9/AD9%</f>
        <v>-20.105850543634595</v>
      </c>
      <c r="AH8" s="33"/>
      <c r="AI8" s="32"/>
      <c r="AJ8" s="32"/>
      <c r="AK8" s="32"/>
      <c r="AL8" s="33">
        <f>AL9/AI9%</f>
        <v>2.1410579345088205</v>
      </c>
      <c r="AM8" s="33"/>
      <c r="AN8" s="32"/>
      <c r="AO8" s="32"/>
      <c r="AP8" s="32"/>
      <c r="AQ8" s="33">
        <f>AQ9/AN9%</f>
        <v>53.194947524844444</v>
      </c>
      <c r="AR8" s="33"/>
      <c r="AS8" s="32"/>
      <c r="AT8" s="32"/>
      <c r="AU8" s="32"/>
      <c r="AV8" s="33">
        <f>AV9/AS9%</f>
        <v>-0.3259929479076636</v>
      </c>
      <c r="AW8" s="33"/>
      <c r="AX8" s="32"/>
      <c r="AY8" s="32"/>
      <c r="AZ8" s="32"/>
      <c r="BA8" s="33">
        <f>BA9/AX9%</f>
        <v>19.082900568259056</v>
      </c>
      <c r="BB8" s="33"/>
      <c r="BC8" s="32"/>
      <c r="BD8" s="32"/>
      <c r="BE8" s="32"/>
      <c r="BF8" s="33">
        <f>BF9/BC9%</f>
        <v>54.01639344262295</v>
      </c>
      <c r="BG8" s="33"/>
      <c r="BH8" s="32"/>
      <c r="BI8" s="32"/>
      <c r="BJ8" s="32"/>
      <c r="BK8" s="33">
        <f>BK9/BH9%</f>
        <v>-7.191080421348932</v>
      </c>
      <c r="BL8" s="33"/>
      <c r="BM8" s="32"/>
      <c r="BN8" s="32"/>
      <c r="BO8" s="32"/>
      <c r="BP8" s="33">
        <f>BP9/BM9%</f>
        <v>-24.915397631133665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2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67714.70000000001</v>
      </c>
      <c r="H9" s="53">
        <f>H10+H11+H13+H14+H15+H16+H17+H18+H19+H20+H22+H23+H24+H25+H26+H27+H28+H29+H30</f>
        <v>70997.7</v>
      </c>
      <c r="I9" s="53">
        <f>I10+I11+I13+I14+I15+I16+I17+I18+I19+I20+I22+I23+I24+I25+I26+I27+I28+I29+I30</f>
        <v>-40796.09999999999</v>
      </c>
      <c r="J9" s="35">
        <f>SUM(J10:J28)+J29+J30</f>
        <v>30959.999999999993</v>
      </c>
      <c r="K9" s="35">
        <f>SUM(K10:K28)+K29+K30</f>
        <v>32431.3</v>
      </c>
      <c r="L9" s="35">
        <f>SUM(L10:L28)+L29+L30</f>
        <v>32149.600000000002</v>
      </c>
      <c r="M9" s="36">
        <f>L9-J9</f>
        <v>1189.6000000000095</v>
      </c>
      <c r="N9" s="36">
        <f>L9-K9</f>
        <v>-281.6999999999971</v>
      </c>
      <c r="O9" s="35">
        <f>SUM(O10:O28)+O29</f>
        <v>2257.6</v>
      </c>
      <c r="P9" s="35">
        <f>SUM(P10:P28)+P29</f>
        <v>2582.1</v>
      </c>
      <c r="Q9" s="35">
        <f>SUM(Q10:Q28)+Q29</f>
        <v>2823.6000000000004</v>
      </c>
      <c r="R9" s="36">
        <f>Q9-O9</f>
        <v>566.0000000000005</v>
      </c>
      <c r="S9" s="36">
        <f>Q9-P9</f>
        <v>241.50000000000045</v>
      </c>
      <c r="T9" s="35">
        <f>SUM(T10:T28)+T29</f>
        <v>7551.099999999999</v>
      </c>
      <c r="U9" s="35">
        <f>SUM(U10:U28)+U29</f>
        <v>5175.6</v>
      </c>
      <c r="V9" s="35">
        <f>SUM(V10:V28)+V29</f>
        <v>5974.4</v>
      </c>
      <c r="W9" s="36">
        <f>V9-T9</f>
        <v>-1576.6999999999998</v>
      </c>
      <c r="X9" s="36">
        <f>V9-U9</f>
        <v>798.7999999999993</v>
      </c>
      <c r="Y9" s="35">
        <f>SUM(Y10:Y28)+Y29</f>
        <v>43621.19999999999</v>
      </c>
      <c r="Z9" s="35">
        <f>SUM(Z10:Z28)+Z29</f>
        <v>1496</v>
      </c>
      <c r="AA9" s="35">
        <f>SUM(AA10:AA28)+AA29</f>
        <v>1462.1999999999998</v>
      </c>
      <c r="AB9" s="36">
        <f>AA9-Y9</f>
        <v>-42158.99999999999</v>
      </c>
      <c r="AC9" s="36">
        <f>AA9-Z9</f>
        <v>-33.80000000000018</v>
      </c>
      <c r="AD9" s="35">
        <f>SUM(AD10:AD28)+AD29</f>
        <v>1738.3000000000002</v>
      </c>
      <c r="AE9" s="35">
        <f>SUM(AE10:AE28)+AE29</f>
        <v>1552.2999999999997</v>
      </c>
      <c r="AF9" s="35">
        <f>SUM(AF10:AF28)+AF29</f>
        <v>1388.8</v>
      </c>
      <c r="AG9" s="36">
        <f>AF9-AD9</f>
        <v>-349.5000000000002</v>
      </c>
      <c r="AH9" s="36">
        <f>AF9-AE9</f>
        <v>-163.49999999999977</v>
      </c>
      <c r="AI9" s="35">
        <f>SUM(AI10:AI28)+AI29</f>
        <v>4287.599999999999</v>
      </c>
      <c r="AJ9" s="35">
        <f>SUM(AJ10:AJ28)+AJ29</f>
        <v>4296.8</v>
      </c>
      <c r="AK9" s="35">
        <f>SUM(AK10:AK28)+AK29</f>
        <v>4379.4</v>
      </c>
      <c r="AL9" s="36">
        <f>AK9-AI9</f>
        <v>91.80000000000018</v>
      </c>
      <c r="AM9" s="36">
        <f>AK9-AJ9</f>
        <v>82.59999999999945</v>
      </c>
      <c r="AN9" s="35">
        <f>SUM(AN10:AN28)</f>
        <v>2153.4</v>
      </c>
      <c r="AO9" s="35">
        <f>SUM(AO10:AO28)</f>
        <v>1983.9</v>
      </c>
      <c r="AP9" s="35">
        <f>SUM(AP10:AP28)</f>
        <v>3298.9000000000005</v>
      </c>
      <c r="AQ9" s="36">
        <f>AP9-AN9</f>
        <v>1145.5000000000005</v>
      </c>
      <c r="AR9" s="36">
        <f>AP9-AO9</f>
        <v>1315.0000000000005</v>
      </c>
      <c r="AS9" s="35">
        <f>SUM(AS10:AS28)+AS29</f>
        <v>1503.1</v>
      </c>
      <c r="AT9" s="35">
        <f>SUM(AT10:AT28)+AT29</f>
        <v>1425</v>
      </c>
      <c r="AU9" s="35">
        <f>SUM(AU10:AU28)+AU29</f>
        <v>1498.1999999999998</v>
      </c>
      <c r="AV9" s="36">
        <f>AU9-AS9</f>
        <v>-4.900000000000091</v>
      </c>
      <c r="AW9" s="36">
        <f>AU9-AT9</f>
        <v>73.19999999999982</v>
      </c>
      <c r="AX9" s="35">
        <f>SUM(AX10:AX28)+AX29</f>
        <v>7355.8</v>
      </c>
      <c r="AY9" s="35">
        <f>SUM(AY10:AY28)+AY29</f>
        <v>6229</v>
      </c>
      <c r="AZ9" s="35">
        <f>SUM(AZ10:AZ28)+AZ29</f>
        <v>8759.5</v>
      </c>
      <c r="BA9" s="36">
        <f>AZ9-AX9</f>
        <v>1403.6999999999998</v>
      </c>
      <c r="BB9" s="36">
        <f>AZ9-AY9</f>
        <v>2530.5</v>
      </c>
      <c r="BC9" s="35">
        <f>SUM(BC10:BC28)+BC29</f>
        <v>854</v>
      </c>
      <c r="BD9" s="35">
        <f>SUM(BD10:BD28)+BD29</f>
        <v>1349.7999999999997</v>
      </c>
      <c r="BE9" s="35">
        <f>SUM(BE10:BE28)+BE29</f>
        <v>1315.3</v>
      </c>
      <c r="BF9" s="36">
        <f>BE9-BC9</f>
        <v>461.29999999999995</v>
      </c>
      <c r="BG9" s="36">
        <f>BE9-BD9</f>
        <v>-34.49999999999977</v>
      </c>
      <c r="BH9" s="35">
        <f>SUM(BH10:BH28)+BH29</f>
        <v>4547.3</v>
      </c>
      <c r="BI9" s="35">
        <f>SUM(BI10:BI28)+BI29</f>
        <v>4298.2</v>
      </c>
      <c r="BJ9" s="35">
        <f>SUM(BJ10:BJ28)+BJ29</f>
        <v>4220.3</v>
      </c>
      <c r="BK9" s="36">
        <f>BJ9-BH9</f>
        <v>-327</v>
      </c>
      <c r="BL9" s="36">
        <f>BJ9-BI9</f>
        <v>-77.89999999999964</v>
      </c>
      <c r="BM9" s="35">
        <f>SUM(BM10:BM28)+BM29</f>
        <v>4964.4</v>
      </c>
      <c r="BN9" s="35">
        <f>SUM(BN10:BN28)+BN29</f>
        <v>4894.7</v>
      </c>
      <c r="BO9" s="35">
        <f>SUM(BO10:BO28)+BO29</f>
        <v>3727.5</v>
      </c>
      <c r="BP9" s="36">
        <f>BO9-BM9</f>
        <v>-1236.8999999999996</v>
      </c>
      <c r="BQ9" s="36">
        <f>BO9-BN9</f>
        <v>-1167.1999999999998</v>
      </c>
    </row>
    <row r="10" spans="3:69" s="1" customFormat="1" ht="27" customHeight="1">
      <c r="C10" s="13" t="s">
        <v>13</v>
      </c>
      <c r="D10" s="37" t="s">
        <v>14</v>
      </c>
      <c r="E10" s="59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4759.4</v>
      </c>
      <c r="H10" s="54">
        <f t="shared" si="0"/>
        <v>3567.2</v>
      </c>
      <c r="I10" s="54">
        <f t="shared" si="0"/>
        <v>-44124.700000000004</v>
      </c>
      <c r="J10" s="38">
        <v>3264.9</v>
      </c>
      <c r="K10" s="38">
        <v>2957.5</v>
      </c>
      <c r="L10" s="38">
        <v>2081</v>
      </c>
      <c r="M10" s="36">
        <f aca="true" t="shared" si="1" ref="M10:M29">L10-J10</f>
        <v>-1183.9</v>
      </c>
      <c r="N10" s="36">
        <f aca="true" t="shared" si="2" ref="N10:N29">L10-K10</f>
        <v>-876.5</v>
      </c>
      <c r="O10" s="38">
        <v>0</v>
      </c>
      <c r="P10" s="38">
        <v>0</v>
      </c>
      <c r="Q10" s="38">
        <v>0</v>
      </c>
      <c r="R10" s="36">
        <f aca="true" t="shared" si="3" ref="R10:R29">Q10-O10</f>
        <v>0</v>
      </c>
      <c r="S10" s="36">
        <f aca="true" t="shared" si="4" ref="S10:S29">Q10-P10</f>
        <v>0</v>
      </c>
      <c r="T10" s="38">
        <v>1191.3</v>
      </c>
      <c r="U10" s="38">
        <v>602.9</v>
      </c>
      <c r="V10" s="38">
        <v>904.3</v>
      </c>
      <c r="W10" s="36">
        <f aca="true" t="shared" si="5" ref="W10:W29">V10-T10</f>
        <v>-287</v>
      </c>
      <c r="X10" s="36">
        <f aca="true" t="shared" si="6" ref="X10:X29">V10-U10</f>
        <v>301.4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165</v>
      </c>
      <c r="AK10" s="38">
        <v>10.2</v>
      </c>
      <c r="AL10" s="36">
        <f aca="true" t="shared" si="11" ref="AL10:AL29">AK10-AI10</f>
        <v>-154.8</v>
      </c>
      <c r="AM10" s="36">
        <f aca="true" t="shared" si="12" ref="AM10:AM29">AK10-AJ10</f>
        <v>-154.8</v>
      </c>
      <c r="AN10" s="38">
        <v>2</v>
      </c>
      <c r="AO10" s="38">
        <v>2</v>
      </c>
      <c r="AP10" s="38">
        <v>548.4</v>
      </c>
      <c r="AQ10" s="36">
        <f aca="true" t="shared" si="13" ref="AQ10:AQ29">AP10-AN10</f>
        <v>546.4</v>
      </c>
      <c r="AR10" s="36">
        <f aca="true" t="shared" si="14" ref="AR10:AR29">AP10-AO10</f>
        <v>546.4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/>
      <c r="AZ10" s="38"/>
      <c r="BA10" s="36">
        <f aca="true" t="shared" si="17" ref="BA10:BA29">AZ10-AX10</f>
        <v>0</v>
      </c>
      <c r="BB10" s="36">
        <f aca="true" t="shared" si="18" ref="BB10:BB29">AZ10-AY10</f>
        <v>0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/>
      <c r="BJ10" s="38">
        <v>22.1</v>
      </c>
      <c r="BK10" s="36">
        <f aca="true" t="shared" si="21" ref="BK10:BK29">BJ10-BH10</f>
        <v>22.1</v>
      </c>
      <c r="BL10" s="36">
        <f aca="true" t="shared" si="22" ref="BL10:BL29">BJ10-BI10</f>
        <v>22.1</v>
      </c>
      <c r="BM10" s="38">
        <v>1032</v>
      </c>
      <c r="BN10" s="38">
        <v>1032</v>
      </c>
      <c r="BO10" s="38">
        <v>1.2</v>
      </c>
      <c r="BP10" s="36">
        <f aca="true" t="shared" si="23" ref="BP10:BP29">BO10-BM10</f>
        <v>-1030.8</v>
      </c>
      <c r="BQ10" s="36">
        <f aca="true" t="shared" si="24" ref="BQ10:BQ29">BO10-BN10</f>
        <v>-1030.8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9" t="s">
        <v>16</v>
      </c>
      <c r="F11" s="54">
        <f t="shared" si="0"/>
        <v>13273.1</v>
      </c>
      <c r="G11" s="54">
        <f t="shared" si="0"/>
        <v>8651.3</v>
      </c>
      <c r="H11" s="54">
        <f t="shared" si="0"/>
        <v>10435.999999999998</v>
      </c>
      <c r="I11" s="54">
        <f t="shared" si="0"/>
        <v>-2837.1000000000004</v>
      </c>
      <c r="J11" s="38">
        <v>2768</v>
      </c>
      <c r="K11" s="38">
        <v>4234</v>
      </c>
      <c r="L11" s="38">
        <v>3275.4</v>
      </c>
      <c r="M11" s="36">
        <f>L11-J11</f>
        <v>507.4000000000001</v>
      </c>
      <c r="N11" s="36">
        <f t="shared" si="2"/>
        <v>-958.5999999999999</v>
      </c>
      <c r="O11" s="38">
        <v>204.3</v>
      </c>
      <c r="P11" s="38">
        <v>168.2</v>
      </c>
      <c r="Q11" s="38">
        <v>123.1</v>
      </c>
      <c r="R11" s="36">
        <f t="shared" si="3"/>
        <v>-81.20000000000002</v>
      </c>
      <c r="S11" s="36">
        <f t="shared" si="4"/>
        <v>-45.099999999999994</v>
      </c>
      <c r="T11" s="38">
        <v>2193.1</v>
      </c>
      <c r="U11" s="38">
        <v>148.3</v>
      </c>
      <c r="V11" s="38">
        <v>149.9</v>
      </c>
      <c r="W11" s="36">
        <f t="shared" si="5"/>
        <v>-2043.1999999999998</v>
      </c>
      <c r="X11" s="36">
        <f t="shared" si="6"/>
        <v>1.5999999999999943</v>
      </c>
      <c r="Y11" s="38">
        <v>475.1</v>
      </c>
      <c r="Z11" s="38">
        <v>357.8</v>
      </c>
      <c r="AA11" s="38">
        <v>316.7</v>
      </c>
      <c r="AB11" s="36">
        <f t="shared" si="7"/>
        <v>-158.40000000000003</v>
      </c>
      <c r="AC11" s="36">
        <f t="shared" si="8"/>
        <v>-41.10000000000002</v>
      </c>
      <c r="AD11" s="38">
        <v>617.9</v>
      </c>
      <c r="AE11" s="38">
        <v>495.1</v>
      </c>
      <c r="AF11" s="38">
        <v>298.5</v>
      </c>
      <c r="AG11" s="36">
        <f t="shared" si="9"/>
        <v>-319.4</v>
      </c>
      <c r="AH11" s="36">
        <f t="shared" si="10"/>
        <v>-196.60000000000002</v>
      </c>
      <c r="AI11" s="38">
        <v>228.8</v>
      </c>
      <c r="AJ11" s="38">
        <v>265.3</v>
      </c>
      <c r="AK11" s="38">
        <v>235</v>
      </c>
      <c r="AL11" s="36">
        <f t="shared" si="11"/>
        <v>6.199999999999989</v>
      </c>
      <c r="AM11" s="36">
        <f t="shared" si="12"/>
        <v>-30.30000000000001</v>
      </c>
      <c r="AN11" s="38">
        <v>636.1</v>
      </c>
      <c r="AO11" s="38">
        <v>573.7</v>
      </c>
      <c r="AP11" s="38">
        <v>523.1</v>
      </c>
      <c r="AQ11" s="36">
        <f t="shared" si="13"/>
        <v>-113</v>
      </c>
      <c r="AR11" s="36">
        <f t="shared" si="14"/>
        <v>-50.60000000000002</v>
      </c>
      <c r="AS11" s="38">
        <v>334.8</v>
      </c>
      <c r="AT11" s="38">
        <v>217.2</v>
      </c>
      <c r="AU11" s="38">
        <v>189.4</v>
      </c>
      <c r="AV11" s="36">
        <f t="shared" si="15"/>
        <v>-145.4</v>
      </c>
      <c r="AW11" s="36">
        <f t="shared" si="16"/>
        <v>-27.799999999999983</v>
      </c>
      <c r="AX11" s="38">
        <v>4625.1</v>
      </c>
      <c r="AY11" s="38">
        <v>650.9</v>
      </c>
      <c r="AZ11" s="38">
        <v>3615.5</v>
      </c>
      <c r="BA11" s="36">
        <f t="shared" si="17"/>
        <v>-1009.6000000000004</v>
      </c>
      <c r="BB11" s="36">
        <f t="shared" si="18"/>
        <v>2964.6</v>
      </c>
      <c r="BC11" s="38">
        <v>178.9</v>
      </c>
      <c r="BD11" s="38">
        <v>620.3</v>
      </c>
      <c r="BE11" s="38">
        <v>576.3</v>
      </c>
      <c r="BF11" s="36">
        <f t="shared" si="19"/>
        <v>397.4</v>
      </c>
      <c r="BG11" s="36">
        <f t="shared" si="20"/>
        <v>-44</v>
      </c>
      <c r="BH11" s="38">
        <v>624.7</v>
      </c>
      <c r="BI11" s="38">
        <v>557.1</v>
      </c>
      <c r="BJ11" s="38">
        <v>524.8</v>
      </c>
      <c r="BK11" s="36">
        <f t="shared" si="21"/>
        <v>-99.90000000000009</v>
      </c>
      <c r="BL11" s="36">
        <f t="shared" si="22"/>
        <v>-32.30000000000007</v>
      </c>
      <c r="BM11" s="38">
        <v>386.3</v>
      </c>
      <c r="BN11" s="38">
        <v>363.4</v>
      </c>
      <c r="BO11" s="38">
        <v>608.3</v>
      </c>
      <c r="BP11" s="36">
        <f t="shared" si="23"/>
        <v>221.99999999999994</v>
      </c>
      <c r="BQ11" s="36">
        <f t="shared" si="24"/>
        <v>244.89999999999998</v>
      </c>
    </row>
    <row r="12" spans="3:69" s="1" customFormat="1" ht="18" customHeight="1">
      <c r="C12" s="13"/>
      <c r="D12" s="37"/>
      <c r="E12" s="59" t="s">
        <v>70</v>
      </c>
      <c r="F12" s="54"/>
      <c r="G12" s="54">
        <f t="shared" si="0"/>
        <v>0</v>
      </c>
      <c r="H12" s="54">
        <f t="shared" si="0"/>
        <v>0</v>
      </c>
      <c r="I12" s="54"/>
      <c r="J12" s="38"/>
      <c r="K12" s="38"/>
      <c r="L12" s="38"/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9" t="s">
        <v>18</v>
      </c>
      <c r="F13" s="54">
        <f>J13+O13+T13+Y13+AD13+AI13+AN13+AS13+AX13+BC13+BH13+BM13</f>
        <v>3111.4000000000005</v>
      </c>
      <c r="G13" s="54">
        <f t="shared" si="0"/>
        <v>4223.200000000001</v>
      </c>
      <c r="H13" s="54">
        <f t="shared" si="0"/>
        <v>5229.000000000002</v>
      </c>
      <c r="I13" s="54">
        <f t="shared" si="0"/>
        <v>2117.6</v>
      </c>
      <c r="J13" s="38">
        <v>2467.2</v>
      </c>
      <c r="K13" s="38">
        <v>3289.1</v>
      </c>
      <c r="L13" s="38">
        <v>3639.9</v>
      </c>
      <c r="M13" s="36">
        <f t="shared" si="1"/>
        <v>1172.7000000000003</v>
      </c>
      <c r="N13" s="36">
        <f t="shared" si="2"/>
        <v>350.8000000000002</v>
      </c>
      <c r="O13" s="38">
        <v>9.3</v>
      </c>
      <c r="P13" s="38">
        <v>9.3</v>
      </c>
      <c r="Q13" s="38">
        <v>9.3</v>
      </c>
      <c r="R13" s="36">
        <f t="shared" si="3"/>
        <v>0</v>
      </c>
      <c r="S13" s="36">
        <f t="shared" si="4"/>
        <v>0</v>
      </c>
      <c r="T13" s="38">
        <v>174.9</v>
      </c>
      <c r="U13" s="38">
        <v>298.4</v>
      </c>
      <c r="V13" s="38">
        <v>423.1</v>
      </c>
      <c r="W13" s="36">
        <f t="shared" si="5"/>
        <v>248.20000000000002</v>
      </c>
      <c r="X13" s="36">
        <f t="shared" si="6"/>
        <v>124.70000000000005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0</v>
      </c>
      <c r="AF13" s="38">
        <v>0</v>
      </c>
      <c r="AG13" s="36">
        <f t="shared" si="9"/>
        <v>0</v>
      </c>
      <c r="AH13" s="36">
        <f t="shared" si="10"/>
        <v>0</v>
      </c>
      <c r="AI13" s="38">
        <v>218.9</v>
      </c>
      <c r="AJ13" s="38">
        <v>254.7</v>
      </c>
      <c r="AK13" s="38">
        <v>570.8</v>
      </c>
      <c r="AL13" s="36">
        <f t="shared" si="11"/>
        <v>351.9</v>
      </c>
      <c r="AM13" s="36">
        <f t="shared" si="12"/>
        <v>316.09999999999997</v>
      </c>
      <c r="AN13" s="38">
        <v>16.8</v>
      </c>
      <c r="AO13" s="38">
        <v>16.8</v>
      </c>
      <c r="AP13" s="38">
        <v>16.8</v>
      </c>
      <c r="AQ13" s="36">
        <f t="shared" si="13"/>
        <v>0</v>
      </c>
      <c r="AR13" s="36">
        <f t="shared" si="14"/>
        <v>0</v>
      </c>
      <c r="AS13" s="38"/>
      <c r="AT13" s="38"/>
      <c r="AU13" s="38">
        <v>111.3</v>
      </c>
      <c r="AV13" s="36">
        <f t="shared" si="15"/>
        <v>111.3</v>
      </c>
      <c r="AW13" s="36">
        <f t="shared" si="16"/>
        <v>111.3</v>
      </c>
      <c r="AX13" s="38">
        <v>93.3</v>
      </c>
      <c r="AY13" s="38">
        <v>164</v>
      </c>
      <c r="AZ13" s="38">
        <v>170.6</v>
      </c>
      <c r="BA13" s="36">
        <f t="shared" si="17"/>
        <v>77.3</v>
      </c>
      <c r="BB13" s="36">
        <f t="shared" si="18"/>
        <v>6.599999999999994</v>
      </c>
      <c r="BC13" s="38">
        <v>0</v>
      </c>
      <c r="BD13" s="38">
        <v>59.5</v>
      </c>
      <c r="BE13" s="38">
        <v>59.5</v>
      </c>
      <c r="BF13" s="36">
        <f t="shared" si="19"/>
        <v>59.5</v>
      </c>
      <c r="BG13" s="36">
        <f t="shared" si="20"/>
        <v>0</v>
      </c>
      <c r="BH13" s="38">
        <v>115.6</v>
      </c>
      <c r="BI13" s="38">
        <v>115.6</v>
      </c>
      <c r="BJ13" s="38">
        <v>115.6</v>
      </c>
      <c r="BK13" s="36">
        <f t="shared" si="21"/>
        <v>0</v>
      </c>
      <c r="BL13" s="36">
        <f t="shared" si="22"/>
        <v>0</v>
      </c>
      <c r="BM13" s="38">
        <v>15.4</v>
      </c>
      <c r="BN13" s="38">
        <v>15.8</v>
      </c>
      <c r="BO13" s="38">
        <v>112.1</v>
      </c>
      <c r="BP13" s="36">
        <f t="shared" si="23"/>
        <v>96.69999999999999</v>
      </c>
      <c r="BQ13" s="36">
        <f t="shared" si="24"/>
        <v>96.3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59" t="s">
        <v>20</v>
      </c>
      <c r="F14" s="54">
        <f>J14+O14+T14+Y14+AD14+AI14+AN14+AS14+AX14+BC14+BH14+BM14</f>
        <v>1167.1000000000001</v>
      </c>
      <c r="G14" s="54">
        <f t="shared" si="0"/>
        <v>2003.0000000000002</v>
      </c>
      <c r="H14" s="54">
        <f>L14+Q14+V14+AA14+AF14+AK14+AP14+AU14+AZ14+BE14+BJ14+BO14</f>
        <v>2348.6</v>
      </c>
      <c r="I14" s="54">
        <f t="shared" si="0"/>
        <v>1181.5000000000005</v>
      </c>
      <c r="J14" s="38">
        <v>989</v>
      </c>
      <c r="K14" s="38">
        <v>1723.2</v>
      </c>
      <c r="L14" s="38">
        <v>1951.9</v>
      </c>
      <c r="M14" s="36">
        <f t="shared" si="1"/>
        <v>962.9000000000001</v>
      </c>
      <c r="N14" s="36">
        <f t="shared" si="2"/>
        <v>228.70000000000005</v>
      </c>
      <c r="O14" s="38">
        <v>3.5</v>
      </c>
      <c r="P14" s="38">
        <v>3.5</v>
      </c>
      <c r="Q14" s="38">
        <v>3.5</v>
      </c>
      <c r="R14" s="36">
        <f t="shared" si="3"/>
        <v>0</v>
      </c>
      <c r="S14" s="36">
        <f t="shared" si="4"/>
        <v>0</v>
      </c>
      <c r="T14" s="38">
        <v>62.3</v>
      </c>
      <c r="U14" s="38">
        <v>70.2</v>
      </c>
      <c r="V14" s="38">
        <v>85.4</v>
      </c>
      <c r="W14" s="36">
        <f t="shared" si="5"/>
        <v>23.10000000000001</v>
      </c>
      <c r="X14" s="36">
        <f t="shared" si="6"/>
        <v>15.200000000000003</v>
      </c>
      <c r="Y14" s="38"/>
      <c r="Z14" s="38"/>
      <c r="AA14" s="38">
        <v>1.5</v>
      </c>
      <c r="AB14" s="36">
        <f t="shared" si="7"/>
        <v>1.5</v>
      </c>
      <c r="AC14" s="36">
        <f t="shared" si="8"/>
        <v>1.5</v>
      </c>
      <c r="AD14" s="38">
        <v>4.5</v>
      </c>
      <c r="AE14" s="38">
        <v>5</v>
      </c>
      <c r="AF14" s="38">
        <v>8.1</v>
      </c>
      <c r="AG14" s="36">
        <f t="shared" si="9"/>
        <v>3.5999999999999996</v>
      </c>
      <c r="AH14" s="36">
        <f t="shared" si="10"/>
        <v>3.0999999999999996</v>
      </c>
      <c r="AI14" s="38">
        <v>8.4</v>
      </c>
      <c r="AJ14" s="38">
        <v>22.4</v>
      </c>
      <c r="AK14" s="38">
        <v>25.6</v>
      </c>
      <c r="AL14" s="36">
        <f t="shared" si="11"/>
        <v>17.200000000000003</v>
      </c>
      <c r="AM14" s="36">
        <f t="shared" si="12"/>
        <v>3.200000000000003</v>
      </c>
      <c r="AN14" s="38">
        <v>4.2</v>
      </c>
      <c r="AO14" s="38">
        <v>4.9</v>
      </c>
      <c r="AP14" s="38">
        <v>4.9</v>
      </c>
      <c r="AQ14" s="36">
        <f t="shared" si="13"/>
        <v>0.7000000000000002</v>
      </c>
      <c r="AR14" s="36">
        <f t="shared" si="14"/>
        <v>0</v>
      </c>
      <c r="AS14" s="38">
        <v>8.4</v>
      </c>
      <c r="AT14" s="38">
        <v>32.6</v>
      </c>
      <c r="AU14" s="38">
        <v>37.2</v>
      </c>
      <c r="AV14" s="36">
        <f t="shared" si="15"/>
        <v>28.800000000000004</v>
      </c>
      <c r="AW14" s="36">
        <f t="shared" si="16"/>
        <v>4.600000000000001</v>
      </c>
      <c r="AX14" s="38">
        <v>4.5</v>
      </c>
      <c r="AY14" s="38">
        <v>7.5</v>
      </c>
      <c r="AZ14" s="38">
        <v>20.9</v>
      </c>
      <c r="BA14" s="36">
        <f t="shared" si="17"/>
        <v>16.4</v>
      </c>
      <c r="BB14" s="36">
        <f t="shared" si="18"/>
        <v>13.399999999999999</v>
      </c>
      <c r="BC14" s="38">
        <v>4.5</v>
      </c>
      <c r="BD14" s="38">
        <v>9.9</v>
      </c>
      <c r="BE14" s="38">
        <v>13.2</v>
      </c>
      <c r="BF14" s="36">
        <f t="shared" si="19"/>
        <v>8.7</v>
      </c>
      <c r="BG14" s="36">
        <f t="shared" si="20"/>
        <v>3.299999999999999</v>
      </c>
      <c r="BH14" s="38">
        <v>55.1</v>
      </c>
      <c r="BI14" s="38">
        <v>88.2</v>
      </c>
      <c r="BJ14" s="38">
        <v>111.3</v>
      </c>
      <c r="BK14" s="36">
        <f t="shared" si="21"/>
        <v>56.199999999999996</v>
      </c>
      <c r="BL14" s="36">
        <f t="shared" si="22"/>
        <v>23.099999999999994</v>
      </c>
      <c r="BM14" s="38">
        <v>22.7</v>
      </c>
      <c r="BN14" s="38">
        <v>35.6</v>
      </c>
      <c r="BO14" s="38">
        <v>85.1</v>
      </c>
      <c r="BP14" s="36">
        <f t="shared" si="23"/>
        <v>62.39999999999999</v>
      </c>
      <c r="BQ14" s="36">
        <f t="shared" si="24"/>
        <v>49.49999999999999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9" t="s">
        <v>22</v>
      </c>
      <c r="F15" s="54">
        <f>J15+O15+T15+Y15+AD15+AI15+AN15+AS15+AX15+BC15+BH15+BM15</f>
        <v>11.2</v>
      </c>
      <c r="G15" s="54">
        <f t="shared" si="0"/>
        <v>11.2</v>
      </c>
      <c r="H15" s="54">
        <f t="shared" si="0"/>
        <v>11</v>
      </c>
      <c r="I15" s="54">
        <f t="shared" si="0"/>
        <v>-0.2</v>
      </c>
      <c r="J15" s="38">
        <v>11</v>
      </c>
      <c r="K15" s="38">
        <v>11</v>
      </c>
      <c r="L15" s="38">
        <v>11</v>
      </c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>
        <v>0.2</v>
      </c>
      <c r="AF15" s="38">
        <v>0</v>
      </c>
      <c r="AG15" s="36">
        <f t="shared" si="9"/>
        <v>-0.2</v>
      </c>
      <c r="AH15" s="36">
        <f t="shared" si="10"/>
        <v>-0.2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9" t="s">
        <v>24</v>
      </c>
      <c r="F16" s="54">
        <f>J16+O16+T16+Y16+AD16+AI16+AN16+AS16+AX16+BC16+BH16+BM16</f>
        <v>41.4</v>
      </c>
      <c r="G16" s="54">
        <f t="shared" si="0"/>
        <v>68.3</v>
      </c>
      <c r="H16" s="54">
        <f t="shared" si="0"/>
        <v>111.1</v>
      </c>
      <c r="I16" s="54">
        <f t="shared" si="0"/>
        <v>69.69999999999999</v>
      </c>
      <c r="J16" s="38"/>
      <c r="K16" s="38"/>
      <c r="L16" s="38"/>
      <c r="M16" s="36">
        <f t="shared" si="1"/>
        <v>0</v>
      </c>
      <c r="N16" s="36">
        <f t="shared" si="2"/>
        <v>0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/>
      <c r="U16" s="38"/>
      <c r="V16" s="38">
        <v>10.4</v>
      </c>
      <c r="W16" s="36">
        <f t="shared" si="5"/>
        <v>10.4</v>
      </c>
      <c r="X16" s="36">
        <f t="shared" si="6"/>
        <v>10.4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28.1</v>
      </c>
      <c r="AU16" s="38">
        <v>28.2</v>
      </c>
      <c r="AV16" s="36">
        <f t="shared" si="15"/>
        <v>27</v>
      </c>
      <c r="AW16" s="36">
        <f t="shared" si="16"/>
        <v>0.09999999999999787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>
        <v>0</v>
      </c>
      <c r="BJ16" s="38">
        <v>32.3</v>
      </c>
      <c r="BK16" s="36">
        <f t="shared" si="21"/>
        <v>32.3</v>
      </c>
      <c r="BL16" s="36">
        <f t="shared" si="22"/>
        <v>32.3</v>
      </c>
      <c r="BM16" s="38">
        <v>27.5</v>
      </c>
      <c r="BN16" s="38">
        <v>27.5</v>
      </c>
      <c r="BO16" s="38">
        <v>27.5</v>
      </c>
      <c r="BP16" s="36">
        <f t="shared" si="23"/>
        <v>0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9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1" t="s">
        <v>64</v>
      </c>
      <c r="F18" s="54">
        <f>J18+O18+T18+Y18+AD18+AI18+AN18+AS18+AX18+BC18+BH18+BM18</f>
        <v>83.7</v>
      </c>
      <c r="G18" s="54">
        <f t="shared" si="0"/>
        <v>42.3</v>
      </c>
      <c r="H18" s="54">
        <f t="shared" si="0"/>
        <v>40.599999999999994</v>
      </c>
      <c r="I18" s="54">
        <f t="shared" si="0"/>
        <v>-43.10000000000001</v>
      </c>
      <c r="J18" s="40">
        <v>28.1</v>
      </c>
      <c r="K18" s="40">
        <v>28.1</v>
      </c>
      <c r="L18" s="40">
        <v>26.4</v>
      </c>
      <c r="M18" s="36">
        <f t="shared" si="1"/>
        <v>-1.7000000000000028</v>
      </c>
      <c r="N18" s="36">
        <f t="shared" si="2"/>
        <v>-1.7000000000000028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14.2</v>
      </c>
      <c r="BJ18" s="38">
        <v>14.2</v>
      </c>
      <c r="BK18" s="36">
        <f t="shared" si="21"/>
        <v>-41.400000000000006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9" t="s">
        <v>29</v>
      </c>
      <c r="F19" s="54">
        <f>J19+O19+T19+Y19+AD19+AI19+AN19+AS19+AX19+BC19+BH19+BM19</f>
        <v>4212.4</v>
      </c>
      <c r="G19" s="54">
        <f t="shared" si="0"/>
        <v>3970.9000000000005</v>
      </c>
      <c r="H19" s="54">
        <f t="shared" si="0"/>
        <v>3790.2</v>
      </c>
      <c r="I19" s="54">
        <f t="shared" si="0"/>
        <v>-422.20000000000005</v>
      </c>
      <c r="J19" s="41">
        <v>2540.7</v>
      </c>
      <c r="K19" s="41">
        <v>2364.1</v>
      </c>
      <c r="L19" s="41">
        <v>2256.6</v>
      </c>
      <c r="M19" s="36">
        <f t="shared" si="1"/>
        <v>-284.0999999999999</v>
      </c>
      <c r="N19" s="36">
        <f t="shared" si="2"/>
        <v>-107.5</v>
      </c>
      <c r="O19" s="41">
        <v>77.2</v>
      </c>
      <c r="P19" s="41">
        <v>76.8</v>
      </c>
      <c r="Q19" s="41">
        <v>70.7</v>
      </c>
      <c r="R19" s="36">
        <f t="shared" si="3"/>
        <v>-6.5</v>
      </c>
      <c r="S19" s="36">
        <f t="shared" si="4"/>
        <v>-6.099999999999994</v>
      </c>
      <c r="T19" s="41">
        <v>290.6</v>
      </c>
      <c r="U19" s="41">
        <v>288.9</v>
      </c>
      <c r="V19" s="41">
        <v>234.8</v>
      </c>
      <c r="W19" s="36">
        <f t="shared" si="5"/>
        <v>-55.80000000000001</v>
      </c>
      <c r="X19" s="36">
        <f t="shared" si="6"/>
        <v>-54.099999999999966</v>
      </c>
      <c r="Y19" s="41">
        <v>36.7</v>
      </c>
      <c r="Z19" s="41">
        <v>36.1</v>
      </c>
      <c r="AA19" s="41">
        <v>36</v>
      </c>
      <c r="AB19" s="36">
        <f t="shared" si="7"/>
        <v>-0.7000000000000028</v>
      </c>
      <c r="AC19" s="36">
        <f t="shared" si="8"/>
        <v>-0.10000000000000142</v>
      </c>
      <c r="AD19" s="41">
        <v>31</v>
      </c>
      <c r="AE19" s="41">
        <v>30.5</v>
      </c>
      <c r="AF19" s="41">
        <v>29.9</v>
      </c>
      <c r="AG19" s="36">
        <f t="shared" si="9"/>
        <v>-1.1000000000000014</v>
      </c>
      <c r="AH19" s="36">
        <f t="shared" si="10"/>
        <v>-0.6000000000000014</v>
      </c>
      <c r="AI19" s="41">
        <v>141.7</v>
      </c>
      <c r="AJ19" s="41">
        <v>139.9</v>
      </c>
      <c r="AK19" s="41">
        <v>138.4</v>
      </c>
      <c r="AL19" s="36">
        <f t="shared" si="11"/>
        <v>-3.299999999999983</v>
      </c>
      <c r="AM19" s="36">
        <f t="shared" si="12"/>
        <v>-1.5</v>
      </c>
      <c r="AN19" s="41">
        <v>109.3</v>
      </c>
      <c r="AO19" s="41">
        <v>84.9</v>
      </c>
      <c r="AP19" s="41">
        <v>84.7</v>
      </c>
      <c r="AQ19" s="36">
        <f t="shared" si="13"/>
        <v>-24.599999999999994</v>
      </c>
      <c r="AR19" s="36">
        <f t="shared" si="14"/>
        <v>-0.20000000000000284</v>
      </c>
      <c r="AS19" s="41">
        <v>36.4</v>
      </c>
      <c r="AT19" s="41">
        <v>35.9</v>
      </c>
      <c r="AU19" s="41">
        <v>35.9</v>
      </c>
      <c r="AV19" s="36">
        <f t="shared" si="15"/>
        <v>-0.5</v>
      </c>
      <c r="AW19" s="36">
        <f t="shared" si="16"/>
        <v>0</v>
      </c>
      <c r="AX19" s="41">
        <v>230</v>
      </c>
      <c r="AY19" s="41">
        <v>217.1</v>
      </c>
      <c r="AZ19" s="41">
        <v>215.2</v>
      </c>
      <c r="BA19" s="36">
        <f t="shared" si="17"/>
        <v>-14.800000000000011</v>
      </c>
      <c r="BB19" s="36">
        <f t="shared" si="18"/>
        <v>-1.9000000000000057</v>
      </c>
      <c r="BC19" s="41">
        <v>21.5</v>
      </c>
      <c r="BD19" s="41">
        <v>21.3</v>
      </c>
      <c r="BE19" s="41">
        <v>20.9</v>
      </c>
      <c r="BF19" s="36">
        <f t="shared" si="19"/>
        <v>-0.6000000000000014</v>
      </c>
      <c r="BG19" s="36">
        <f t="shared" si="20"/>
        <v>-0.40000000000000213</v>
      </c>
      <c r="BH19" s="41">
        <v>168.6</v>
      </c>
      <c r="BI19" s="41">
        <v>157.8</v>
      </c>
      <c r="BJ19" s="41">
        <v>154.8</v>
      </c>
      <c r="BK19" s="36">
        <f t="shared" si="21"/>
        <v>-13.799999999999983</v>
      </c>
      <c r="BL19" s="36">
        <f t="shared" si="22"/>
        <v>-3</v>
      </c>
      <c r="BM19" s="41">
        <v>528.7</v>
      </c>
      <c r="BN19" s="41">
        <v>517.6</v>
      </c>
      <c r="BO19" s="41">
        <v>512.3</v>
      </c>
      <c r="BP19" s="36">
        <f t="shared" si="23"/>
        <v>-16.40000000000009</v>
      </c>
      <c r="BQ19" s="36">
        <f t="shared" si="24"/>
        <v>-5.300000000000068</v>
      </c>
    </row>
    <row r="20" spans="3:69" s="1" customFormat="1" ht="15" customHeight="1">
      <c r="C20" s="13" t="s">
        <v>30</v>
      </c>
      <c r="D20" s="37" t="s">
        <v>31</v>
      </c>
      <c r="E20" s="59" t="s">
        <v>31</v>
      </c>
      <c r="F20" s="54">
        <f>J20+O20+T20+Y20+AD20+AI20+AN20+AS20+AX20+BC20+BH20+BM20</f>
        <v>1542.3</v>
      </c>
      <c r="G20" s="54">
        <f t="shared" si="0"/>
        <v>1360.7</v>
      </c>
      <c r="H20" s="54">
        <f t="shared" si="0"/>
        <v>635.9</v>
      </c>
      <c r="I20" s="54">
        <f t="shared" si="0"/>
        <v>-906.3999999999999</v>
      </c>
      <c r="J20" s="41">
        <v>1462.3</v>
      </c>
      <c r="K20" s="41">
        <v>1280.7</v>
      </c>
      <c r="L20" s="41">
        <v>581.6</v>
      </c>
      <c r="M20" s="36">
        <f t="shared" si="1"/>
        <v>-880.6999999999999</v>
      </c>
      <c r="N20" s="36">
        <f t="shared" si="2"/>
        <v>-699.1</v>
      </c>
      <c r="O20" s="41">
        <v>0</v>
      </c>
      <c r="P20" s="41">
        <v>0</v>
      </c>
      <c r="Q20" s="41">
        <v>0</v>
      </c>
      <c r="R20" s="36">
        <f t="shared" si="3"/>
        <v>0</v>
      </c>
      <c r="S20" s="36">
        <f t="shared" si="4"/>
        <v>0</v>
      </c>
      <c r="T20" s="41">
        <v>0</v>
      </c>
      <c r="U20" s="41">
        <v>0</v>
      </c>
      <c r="V20" s="41">
        <v>0</v>
      </c>
      <c r="W20" s="36">
        <f t="shared" si="5"/>
        <v>0</v>
      </c>
      <c r="X20" s="36">
        <f t="shared" si="6"/>
        <v>0</v>
      </c>
      <c r="Y20" s="41"/>
      <c r="Z20" s="41"/>
      <c r="AA20" s="41"/>
      <c r="AB20" s="36">
        <f t="shared" si="7"/>
        <v>0</v>
      </c>
      <c r="AC20" s="36">
        <f t="shared" si="8"/>
        <v>0</v>
      </c>
      <c r="AD20" s="41"/>
      <c r="AE20" s="41"/>
      <c r="AF20" s="41"/>
      <c r="AG20" s="36">
        <f t="shared" si="9"/>
        <v>0</v>
      </c>
      <c r="AH20" s="36">
        <f t="shared" si="10"/>
        <v>0</v>
      </c>
      <c r="AI20" s="41">
        <v>49.2</v>
      </c>
      <c r="AJ20" s="41">
        <v>49.2</v>
      </c>
      <c r="AK20" s="41">
        <v>51.3</v>
      </c>
      <c r="AL20" s="36">
        <f t="shared" si="11"/>
        <v>2.0999999999999943</v>
      </c>
      <c r="AM20" s="36">
        <f t="shared" si="12"/>
        <v>2.0999999999999943</v>
      </c>
      <c r="AN20" s="41">
        <v>0</v>
      </c>
      <c r="AO20" s="41">
        <v>0</v>
      </c>
      <c r="AP20" s="41">
        <v>0</v>
      </c>
      <c r="AQ20" s="36">
        <f t="shared" si="13"/>
        <v>0</v>
      </c>
      <c r="AR20" s="36">
        <f t="shared" si="14"/>
        <v>0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0</v>
      </c>
      <c r="AZ20" s="41">
        <v>0</v>
      </c>
      <c r="BA20" s="36">
        <f t="shared" si="17"/>
        <v>0</v>
      </c>
      <c r="BB20" s="36">
        <f t="shared" si="18"/>
        <v>0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0</v>
      </c>
      <c r="BI20" s="41">
        <v>0</v>
      </c>
      <c r="BJ20" s="41">
        <v>0</v>
      </c>
      <c r="BK20" s="36">
        <f t="shared" si="21"/>
        <v>0</v>
      </c>
      <c r="BL20" s="36">
        <f t="shared" si="22"/>
        <v>0</v>
      </c>
      <c r="BM20" s="41">
        <v>30.8</v>
      </c>
      <c r="BN20" s="41">
        <v>30.8</v>
      </c>
      <c r="BO20" s="41">
        <v>3</v>
      </c>
      <c r="BP20" s="36">
        <f t="shared" si="23"/>
        <v>-27.8</v>
      </c>
      <c r="BQ20" s="36">
        <f t="shared" si="24"/>
        <v>-27.8</v>
      </c>
    </row>
    <row r="21" spans="3:69" s="1" customFormat="1" ht="12" customHeight="1" hidden="1">
      <c r="C21" s="13" t="s">
        <v>32</v>
      </c>
      <c r="D21" s="37" t="s">
        <v>33</v>
      </c>
      <c r="E21" s="59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0" t="s">
        <v>35</v>
      </c>
      <c r="F22" s="54">
        <f>J22+O22+T22+Y22+AD22+AI22+AN22+AS22+AX22+BC22+BH22+BM22</f>
        <v>134</v>
      </c>
      <c r="G22" s="54">
        <f>K22+P22+U22+Z22+AE22+AJ22+AO22+AT22+AY22+BD22+BI22+BN22</f>
        <v>337.8</v>
      </c>
      <c r="H22" s="54">
        <f t="shared" si="0"/>
        <v>1495</v>
      </c>
      <c r="I22" s="54">
        <f t="shared" si="0"/>
        <v>1361</v>
      </c>
      <c r="J22" s="43">
        <v>82.4</v>
      </c>
      <c r="K22" s="43">
        <v>223.9</v>
      </c>
      <c r="L22" s="43">
        <v>215.7</v>
      </c>
      <c r="M22" s="36">
        <f t="shared" si="1"/>
        <v>133.29999999999998</v>
      </c>
      <c r="N22" s="36">
        <f t="shared" si="2"/>
        <v>-8.200000000000017</v>
      </c>
      <c r="O22" s="43">
        <v>0</v>
      </c>
      <c r="P22" s="43">
        <v>0</v>
      </c>
      <c r="Q22" s="43">
        <v>244.8</v>
      </c>
      <c r="R22" s="36">
        <f t="shared" si="3"/>
        <v>244.8</v>
      </c>
      <c r="S22" s="36">
        <f t="shared" si="4"/>
        <v>244.8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>
        <v>62.4</v>
      </c>
      <c r="AA22" s="43">
        <v>83.2</v>
      </c>
      <c r="AB22" s="36">
        <f t="shared" si="7"/>
        <v>83.2</v>
      </c>
      <c r="AC22" s="36">
        <f t="shared" si="8"/>
        <v>20.800000000000004</v>
      </c>
      <c r="AD22" s="43"/>
      <c r="AE22" s="43"/>
      <c r="AF22" s="43">
        <v>1.9</v>
      </c>
      <c r="AG22" s="36">
        <f t="shared" si="9"/>
        <v>1.9</v>
      </c>
      <c r="AH22" s="36">
        <f t="shared" si="10"/>
        <v>1.9</v>
      </c>
      <c r="AI22" s="43">
        <v>4.5</v>
      </c>
      <c r="AJ22" s="43">
        <v>4.4</v>
      </c>
      <c r="AK22" s="43">
        <v>14.5</v>
      </c>
      <c r="AL22" s="36">
        <f t="shared" si="11"/>
        <v>10</v>
      </c>
      <c r="AM22" s="36">
        <f t="shared" si="12"/>
        <v>10.1</v>
      </c>
      <c r="AN22" s="43">
        <v>0</v>
      </c>
      <c r="AO22" s="43">
        <v>0</v>
      </c>
      <c r="AP22" s="43">
        <v>446.2</v>
      </c>
      <c r="AQ22" s="36">
        <f t="shared" si="13"/>
        <v>446.2</v>
      </c>
      <c r="AR22" s="36">
        <f t="shared" si="14"/>
        <v>446.2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43.8</v>
      </c>
      <c r="AZ22" s="43">
        <v>484</v>
      </c>
      <c r="BA22" s="36">
        <f t="shared" si="17"/>
        <v>440.2</v>
      </c>
      <c r="BB22" s="36">
        <f t="shared" si="18"/>
        <v>440.2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/>
      <c r="BJ22" s="43"/>
      <c r="BK22" s="36">
        <f t="shared" si="21"/>
        <v>0</v>
      </c>
      <c r="BL22" s="36">
        <f t="shared" si="22"/>
        <v>0</v>
      </c>
      <c r="BM22" s="43">
        <v>3.3</v>
      </c>
      <c r="BN22" s="43">
        <v>3.3</v>
      </c>
      <c r="BO22" s="43">
        <v>4.7</v>
      </c>
      <c r="BP22" s="36">
        <f t="shared" si="23"/>
        <v>1.4000000000000004</v>
      </c>
      <c r="BQ22" s="36">
        <f t="shared" si="24"/>
        <v>1.4000000000000004</v>
      </c>
    </row>
    <row r="23" spans="3:69" s="18" customFormat="1" ht="16.5" customHeight="1">
      <c r="C23" s="19" t="s">
        <v>36</v>
      </c>
      <c r="D23" s="42" t="s">
        <v>37</v>
      </c>
      <c r="E23" s="60" t="s">
        <v>37</v>
      </c>
      <c r="F23" s="54">
        <f>J23+O23+T23+Y23+AD23+AI23+AN23+AS23+AX23+BC23+BH23+BM23</f>
        <v>29122.1</v>
      </c>
      <c r="G23" s="54">
        <f>K23+P23+U23+Z23+AE23+AJ23+AO23+AT23+AY23+BD23+BI23+BN23</f>
        <v>27615.5</v>
      </c>
      <c r="H23" s="54">
        <f t="shared" si="0"/>
        <v>26171.299999999996</v>
      </c>
      <c r="I23" s="54">
        <f t="shared" si="0"/>
        <v>-2950.799999999998</v>
      </c>
      <c r="J23" s="43">
        <v>12789.3</v>
      </c>
      <c r="K23" s="43">
        <v>11954.9</v>
      </c>
      <c r="L23" s="43">
        <v>11400.2</v>
      </c>
      <c r="M23" s="36">
        <f t="shared" si="1"/>
        <v>-1389.0999999999985</v>
      </c>
      <c r="N23" s="36">
        <f t="shared" si="2"/>
        <v>-554.6999999999989</v>
      </c>
      <c r="O23" s="43">
        <v>1296</v>
      </c>
      <c r="P23" s="43">
        <v>1272.1</v>
      </c>
      <c r="Q23" s="43">
        <v>1203.8</v>
      </c>
      <c r="R23" s="36">
        <f t="shared" si="3"/>
        <v>-92.20000000000005</v>
      </c>
      <c r="S23" s="36">
        <f t="shared" si="4"/>
        <v>-68.29999999999995</v>
      </c>
      <c r="T23" s="41">
        <v>3066</v>
      </c>
      <c r="U23" s="41">
        <v>2997.9</v>
      </c>
      <c r="V23" s="41">
        <v>2963.1</v>
      </c>
      <c r="W23" s="36">
        <f t="shared" si="5"/>
        <v>-102.90000000000009</v>
      </c>
      <c r="X23" s="36">
        <f t="shared" si="6"/>
        <v>-34.80000000000018</v>
      </c>
      <c r="Y23" s="41">
        <v>374.7</v>
      </c>
      <c r="Z23" s="41">
        <v>334.4</v>
      </c>
      <c r="AA23" s="41">
        <v>324.6</v>
      </c>
      <c r="AB23" s="36">
        <f t="shared" si="7"/>
        <v>-50.099999999999966</v>
      </c>
      <c r="AC23" s="36">
        <f t="shared" si="8"/>
        <v>-9.799999999999955</v>
      </c>
      <c r="AD23" s="41">
        <v>551.3</v>
      </c>
      <c r="AE23" s="41">
        <v>535.4</v>
      </c>
      <c r="AF23" s="41">
        <v>521.2</v>
      </c>
      <c r="AG23" s="36">
        <f t="shared" si="9"/>
        <v>-30.09999999999991</v>
      </c>
      <c r="AH23" s="36">
        <f t="shared" si="10"/>
        <v>-14.199999999999932</v>
      </c>
      <c r="AI23" s="41">
        <v>2619.2</v>
      </c>
      <c r="AJ23" s="41">
        <v>2569.2</v>
      </c>
      <c r="AK23" s="41">
        <v>2490.6</v>
      </c>
      <c r="AL23" s="36">
        <f t="shared" si="11"/>
        <v>-128.5999999999999</v>
      </c>
      <c r="AM23" s="36">
        <f t="shared" si="12"/>
        <v>-78.59999999999991</v>
      </c>
      <c r="AN23" s="41">
        <v>742</v>
      </c>
      <c r="AO23" s="41">
        <v>685.7</v>
      </c>
      <c r="AP23" s="41">
        <v>681</v>
      </c>
      <c r="AQ23" s="36">
        <f t="shared" si="13"/>
        <v>-61</v>
      </c>
      <c r="AR23" s="36">
        <f t="shared" si="14"/>
        <v>-4.7000000000000455</v>
      </c>
      <c r="AS23" s="41">
        <v>644</v>
      </c>
      <c r="AT23" s="41">
        <v>638.1</v>
      </c>
      <c r="AU23" s="41">
        <v>630.1</v>
      </c>
      <c r="AV23" s="36">
        <f t="shared" si="15"/>
        <v>-13.899999999999977</v>
      </c>
      <c r="AW23" s="36">
        <f t="shared" si="16"/>
        <v>-8</v>
      </c>
      <c r="AX23" s="41">
        <v>1382.1</v>
      </c>
      <c r="AY23" s="41">
        <v>1304.1</v>
      </c>
      <c r="AZ23" s="41">
        <v>1216</v>
      </c>
      <c r="BA23" s="36">
        <f t="shared" si="17"/>
        <v>-166.0999999999999</v>
      </c>
      <c r="BB23" s="36">
        <f t="shared" si="18"/>
        <v>-88.09999999999991</v>
      </c>
      <c r="BC23" s="43">
        <v>277</v>
      </c>
      <c r="BD23" s="43">
        <v>266.9</v>
      </c>
      <c r="BE23" s="43">
        <v>265.8</v>
      </c>
      <c r="BF23" s="36">
        <f t="shared" si="19"/>
        <v>-11.199999999999989</v>
      </c>
      <c r="BG23" s="36">
        <f t="shared" si="20"/>
        <v>-1.099999999999966</v>
      </c>
      <c r="BH23" s="41">
        <v>2893.5</v>
      </c>
      <c r="BI23" s="41">
        <v>2721.6</v>
      </c>
      <c r="BJ23" s="41">
        <v>2610.3</v>
      </c>
      <c r="BK23" s="36">
        <f t="shared" si="21"/>
        <v>-283.1999999999998</v>
      </c>
      <c r="BL23" s="36">
        <f t="shared" si="22"/>
        <v>-111.29999999999973</v>
      </c>
      <c r="BM23" s="43">
        <v>2487</v>
      </c>
      <c r="BN23" s="43">
        <v>2335.2</v>
      </c>
      <c r="BO23" s="43">
        <v>1864.6</v>
      </c>
      <c r="BP23" s="36">
        <f t="shared" si="23"/>
        <v>-622.4000000000001</v>
      </c>
      <c r="BQ23" s="36">
        <f t="shared" si="24"/>
        <v>-470.5999999999999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1944.8</v>
      </c>
      <c r="H25" s="54">
        <f t="shared" si="0"/>
        <v>6388.499999999999</v>
      </c>
      <c r="I25" s="54">
        <f t="shared" si="0"/>
        <v>6231.3</v>
      </c>
      <c r="J25" s="43">
        <v>52.1</v>
      </c>
      <c r="K25" s="43">
        <v>140.1</v>
      </c>
      <c r="L25" s="43">
        <v>2706.5</v>
      </c>
      <c r="M25" s="36">
        <f t="shared" si="1"/>
        <v>2654.4</v>
      </c>
      <c r="N25" s="36">
        <f t="shared" si="2"/>
        <v>2566.4</v>
      </c>
      <c r="O25" s="43">
        <v>0.4</v>
      </c>
      <c r="P25" s="43">
        <v>405.6</v>
      </c>
      <c r="Q25" s="43">
        <v>588.2</v>
      </c>
      <c r="R25" s="36">
        <f t="shared" si="3"/>
        <v>587.8000000000001</v>
      </c>
      <c r="S25" s="36">
        <f t="shared" si="4"/>
        <v>182.60000000000002</v>
      </c>
      <c r="T25" s="43"/>
      <c r="U25" s="43"/>
      <c r="V25" s="43">
        <v>711.9</v>
      </c>
      <c r="W25" s="36">
        <f t="shared" si="5"/>
        <v>711.9</v>
      </c>
      <c r="X25" s="36">
        <f t="shared" si="6"/>
        <v>711.9</v>
      </c>
      <c r="Y25" s="43"/>
      <c r="Z25" s="43">
        <v>39.6</v>
      </c>
      <c r="AA25" s="43">
        <v>45.8</v>
      </c>
      <c r="AB25" s="36">
        <f t="shared" si="7"/>
        <v>45.8</v>
      </c>
      <c r="AC25" s="36">
        <f t="shared" si="8"/>
        <v>6.199999999999996</v>
      </c>
      <c r="AD25" s="43"/>
      <c r="AE25" s="43"/>
      <c r="AF25" s="43">
        <v>90.3</v>
      </c>
      <c r="AG25" s="36">
        <f t="shared" si="9"/>
        <v>90.3</v>
      </c>
      <c r="AH25" s="36">
        <f t="shared" si="10"/>
        <v>90.3</v>
      </c>
      <c r="AI25" s="43">
        <v>5.5</v>
      </c>
      <c r="AJ25" s="43">
        <v>21.9</v>
      </c>
      <c r="AK25" s="43">
        <v>49.3</v>
      </c>
      <c r="AL25" s="36">
        <f t="shared" si="11"/>
        <v>43.8</v>
      </c>
      <c r="AM25" s="36">
        <f t="shared" si="12"/>
        <v>27.4</v>
      </c>
      <c r="AN25" s="43">
        <v>1.4</v>
      </c>
      <c r="AO25" s="43">
        <v>1.4</v>
      </c>
      <c r="AP25" s="43">
        <v>482.4</v>
      </c>
      <c r="AQ25" s="36">
        <f t="shared" si="13"/>
        <v>481</v>
      </c>
      <c r="AR25" s="36">
        <f t="shared" si="14"/>
        <v>481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1171.9</v>
      </c>
      <c r="AZ25" s="43">
        <v>1538.8</v>
      </c>
      <c r="BA25" s="36">
        <f t="shared" si="17"/>
        <v>1471.7</v>
      </c>
      <c r="BB25" s="36">
        <f t="shared" si="18"/>
        <v>366.89999999999986</v>
      </c>
      <c r="BC25" s="41">
        <v>0</v>
      </c>
      <c r="BD25" s="41">
        <v>0.8</v>
      </c>
      <c r="BE25" s="41">
        <v>12.4</v>
      </c>
      <c r="BF25" s="36">
        <f t="shared" si="19"/>
        <v>12.4</v>
      </c>
      <c r="BG25" s="36">
        <f t="shared" si="20"/>
        <v>11.6</v>
      </c>
      <c r="BH25" s="43"/>
      <c r="BI25" s="43">
        <v>21.6</v>
      </c>
      <c r="BJ25" s="43">
        <v>25.9</v>
      </c>
      <c r="BK25" s="36">
        <f t="shared" si="21"/>
        <v>25.9</v>
      </c>
      <c r="BL25" s="36">
        <f t="shared" si="22"/>
        <v>4.299999999999997</v>
      </c>
      <c r="BM25" s="43">
        <v>30.7</v>
      </c>
      <c r="BN25" s="43">
        <v>141.9</v>
      </c>
      <c r="BO25" s="43">
        <v>137</v>
      </c>
      <c r="BP25" s="36">
        <f t="shared" si="23"/>
        <v>106.3</v>
      </c>
      <c r="BQ25" s="36">
        <f t="shared" si="24"/>
        <v>-4.900000000000006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9" t="s">
        <v>43</v>
      </c>
      <c r="F26" s="54">
        <f>J26+O26+T26+Y26+AD26+AI26+AN26+AS26+AX26+BC26+BH26+BM26</f>
        <v>11246</v>
      </c>
      <c r="G26" s="54">
        <f>K26+P26+U26+Z26+AE26+AJ26+AO26+AT26+AY26+BD26+BI26+BN26</f>
        <v>10930.600000000002</v>
      </c>
      <c r="H26" s="54">
        <f>L26+Q26+V26+AA26+AF26+AK26+AP26+AU26+AZ26+BE26+BJ26+BO26</f>
        <v>10127.300000000001</v>
      </c>
      <c r="I26" s="54">
        <f>M26+R26+W26+AB26+AG26+AL26+AQ26+AV26+BA26+BF26+BK26+BP26</f>
        <v>-1118.7</v>
      </c>
      <c r="J26" s="41">
        <v>4505</v>
      </c>
      <c r="K26" s="41">
        <v>4224.7</v>
      </c>
      <c r="L26" s="41">
        <v>4003.4</v>
      </c>
      <c r="M26" s="36">
        <f t="shared" si="1"/>
        <v>-501.5999999999999</v>
      </c>
      <c r="N26" s="36">
        <f t="shared" si="2"/>
        <v>-221.29999999999973</v>
      </c>
      <c r="O26" s="41">
        <v>666.9</v>
      </c>
      <c r="P26" s="41">
        <v>646.6</v>
      </c>
      <c r="Q26" s="41">
        <v>580.2</v>
      </c>
      <c r="R26" s="36">
        <f t="shared" si="3"/>
        <v>-86.69999999999993</v>
      </c>
      <c r="S26" s="36">
        <f t="shared" si="4"/>
        <v>-66.39999999999998</v>
      </c>
      <c r="T26" s="41">
        <v>572.9</v>
      </c>
      <c r="U26" s="41">
        <v>769</v>
      </c>
      <c r="V26" s="41">
        <v>491.5</v>
      </c>
      <c r="W26" s="36">
        <f t="shared" si="5"/>
        <v>-81.39999999999998</v>
      </c>
      <c r="X26" s="36">
        <f t="shared" si="6"/>
        <v>-277.5</v>
      </c>
      <c r="Y26" s="41">
        <v>698</v>
      </c>
      <c r="Z26" s="41">
        <v>665.7</v>
      </c>
      <c r="AA26" s="41">
        <v>654.4</v>
      </c>
      <c r="AB26" s="36">
        <f t="shared" si="7"/>
        <v>-43.60000000000002</v>
      </c>
      <c r="AC26" s="36">
        <f t="shared" si="8"/>
        <v>-11.300000000000068</v>
      </c>
      <c r="AD26" s="41">
        <v>533.4</v>
      </c>
      <c r="AE26" s="41">
        <v>486.1</v>
      </c>
      <c r="AF26" s="41">
        <v>438.9</v>
      </c>
      <c r="AG26" s="36">
        <f t="shared" si="9"/>
        <v>-94.5</v>
      </c>
      <c r="AH26" s="36">
        <f t="shared" si="10"/>
        <v>-47.200000000000045</v>
      </c>
      <c r="AI26" s="41">
        <v>846.4</v>
      </c>
      <c r="AJ26" s="41">
        <v>804.8</v>
      </c>
      <c r="AK26" s="41">
        <v>793.7</v>
      </c>
      <c r="AL26" s="36">
        <f t="shared" si="11"/>
        <v>-52.69999999999993</v>
      </c>
      <c r="AM26" s="36">
        <f t="shared" si="12"/>
        <v>-11.099999999999909</v>
      </c>
      <c r="AN26" s="41">
        <v>641.6</v>
      </c>
      <c r="AO26" s="41">
        <v>614.5</v>
      </c>
      <c r="AP26" s="41">
        <v>511.4</v>
      </c>
      <c r="AQ26" s="36">
        <f t="shared" si="13"/>
        <v>-130.20000000000005</v>
      </c>
      <c r="AR26" s="36">
        <f t="shared" si="14"/>
        <v>-103.10000000000002</v>
      </c>
      <c r="AS26" s="41">
        <v>478.3</v>
      </c>
      <c r="AT26" s="41">
        <v>473.1</v>
      </c>
      <c r="AU26" s="41">
        <v>466.1</v>
      </c>
      <c r="AV26" s="36">
        <f t="shared" si="15"/>
        <v>-12.199999999999989</v>
      </c>
      <c r="AW26" s="36">
        <f t="shared" si="16"/>
        <v>-7</v>
      </c>
      <c r="AX26" s="41">
        <v>897.2</v>
      </c>
      <c r="AY26" s="41">
        <v>861.3</v>
      </c>
      <c r="AZ26" s="41">
        <v>839.8</v>
      </c>
      <c r="BA26" s="36">
        <f t="shared" si="17"/>
        <v>-57.40000000000009</v>
      </c>
      <c r="BB26" s="36">
        <f t="shared" si="18"/>
        <v>-21.5</v>
      </c>
      <c r="BC26" s="41">
        <v>372.1</v>
      </c>
      <c r="BD26" s="41">
        <v>371.1</v>
      </c>
      <c r="BE26" s="41">
        <v>367.2</v>
      </c>
      <c r="BF26" s="36">
        <f t="shared" si="19"/>
        <v>-4.900000000000034</v>
      </c>
      <c r="BG26" s="36">
        <f t="shared" si="20"/>
        <v>-3.900000000000034</v>
      </c>
      <c r="BH26" s="41">
        <v>634.2</v>
      </c>
      <c r="BI26" s="41">
        <v>622.1</v>
      </c>
      <c r="BJ26" s="41">
        <v>609</v>
      </c>
      <c r="BK26" s="36">
        <f t="shared" si="21"/>
        <v>-25.200000000000045</v>
      </c>
      <c r="BL26" s="36">
        <f t="shared" si="22"/>
        <v>-13.100000000000023</v>
      </c>
      <c r="BM26" s="41">
        <v>400</v>
      </c>
      <c r="BN26" s="41">
        <v>391.6</v>
      </c>
      <c r="BO26" s="41">
        <v>371.7</v>
      </c>
      <c r="BP26" s="36">
        <f t="shared" si="23"/>
        <v>-28.30000000000001</v>
      </c>
      <c r="BQ26" s="36">
        <f t="shared" si="24"/>
        <v>-19.900000000000034</v>
      </c>
    </row>
    <row r="27" spans="3:69" s="1" customFormat="1" ht="27" customHeight="1">
      <c r="C27" s="13" t="s">
        <v>44</v>
      </c>
      <c r="D27" s="37" t="s">
        <v>45</v>
      </c>
      <c r="E27" s="59" t="s">
        <v>45</v>
      </c>
      <c r="F27" s="54">
        <f>J27+O27+T27+Y27+AD27+AI27+AN27+AS27+AX27+BC27+BH27+BM27</f>
        <v>0</v>
      </c>
      <c r="G27" s="54">
        <f>K27+P27+U27+Z27+AE27+AJ27+AO27+AT27+AY27+BD27+BI27+BN27</f>
        <v>1795.7</v>
      </c>
      <c r="H27" s="54">
        <f>L27+Q27+V27+AA27+AF27+AK27+AP27+AU27+AZ27+BE27+BJ27+BO27</f>
        <v>646</v>
      </c>
      <c r="I27" s="54">
        <f>M27+R27+W27+AB27+AG27+AL27+AQ27+AV27+BA27+BF27+BK27+BP27</f>
        <v>646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>
        <v>0</v>
      </c>
      <c r="P27" s="41">
        <v>0</v>
      </c>
      <c r="Q27" s="41">
        <v>0</v>
      </c>
      <c r="R27" s="36">
        <f t="shared" si="3"/>
        <v>0</v>
      </c>
      <c r="S27" s="36">
        <f t="shared" si="4"/>
        <v>0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/>
      <c r="AP27" s="41"/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1795.7</v>
      </c>
      <c r="AZ27" s="41">
        <v>646</v>
      </c>
      <c r="BA27" s="36">
        <f t="shared" si="17"/>
        <v>646</v>
      </c>
      <c r="BB27" s="36">
        <f t="shared" si="18"/>
        <v>-1149.7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9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0</v>
      </c>
      <c r="H29" s="54">
        <f>L29+Q29+V29+AA29+AF29+AK29+AP29+AU29+AZ29+BE29+BJ29+BO29</f>
        <v>0</v>
      </c>
      <c r="I29" s="54">
        <f>M29+R29+W29+AB29+AG29+AL29+AQ29+AV29+BA29+BF29+BK29+BP29</f>
        <v>0</v>
      </c>
      <c r="J29" s="38">
        <v>0</v>
      </c>
      <c r="K29" s="38">
        <v>0</v>
      </c>
      <c r="L29" s="38">
        <v>0</v>
      </c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9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4"/>
      <c r="F32" s="94"/>
      <c r="G32" s="94"/>
      <c r="H32" s="94"/>
      <c r="I32" s="94"/>
      <c r="J32" s="94"/>
      <c r="O32" s="95"/>
      <c r="P32" s="95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2021-08-30T14:06:54Z</dcterms:modified>
  <cp:category/>
  <cp:version/>
  <cp:contentType/>
  <cp:contentStatus/>
</cp:coreProperties>
</file>