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1"/>
  </bookViews>
  <sheets>
    <sheet name="район" sheetId="1" r:id="rId1"/>
    <sheet name="поселения" sheetId="2" r:id="rId2"/>
  </sheets>
  <externalReferences>
    <externalReference r:id="rId5"/>
  </externalReferences>
  <definedNames>
    <definedName name="_xlnm.Print_Titles" localSheetId="1">'поселения'!$C:$F</definedName>
    <definedName name="_xlnm.Print_Area" localSheetId="1">'поселения'!$A$1:$AV$24</definedName>
    <definedName name="_xlnm.Print_Area" localSheetId="0">'район'!$C$1:$Q$30</definedName>
  </definedNames>
  <calcPr fullCalcOnLoad="1"/>
</workbook>
</file>

<file path=xl/sharedStrings.xml><?xml version="1.0" encoding="utf-8"?>
<sst xmlns="http://schemas.openxmlformats.org/spreadsheetml/2006/main" count="132" uniqueCount="69">
  <si>
    <t>% отчисления</t>
  </si>
  <si>
    <t>Код вида дохода по БК</t>
  </si>
  <si>
    <t>Наименование дохода по БК</t>
  </si>
  <si>
    <t>всего</t>
  </si>
  <si>
    <t>бюджет района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</si>
  <si>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</si>
  <si>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</si>
  <si>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</si>
  <si>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</si>
  <si>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</si>
  <si>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</si>
  <si>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</si>
  <si>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</si>
  <si>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</si>
  <si>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</si>
  <si>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</si>
  <si>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</si>
  <si>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</si>
  <si>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</si>
  <si>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</si>
  <si>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</si>
  <si>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</si>
  <si>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</si>
  <si>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</si>
  <si>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</si>
  <si>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</si>
  <si>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</si>
  <si>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</si>
  <si>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</si>
  <si>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</si>
  <si>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</si>
  <si>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</si>
  <si>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</si>
  <si>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</si>
  <si>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</si>
  <si>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</si>
  <si>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По данным  информационного ресурса</t>
  </si>
  <si>
    <t>Начальник финансового управления</t>
  </si>
  <si>
    <t>В.И. Демиденко</t>
  </si>
  <si>
    <t>Задолженность по налоговым платежам в целом по Белокалитвинскому району</t>
  </si>
  <si>
    <t>т.р.</t>
  </si>
  <si>
    <t>Петина Е.Е. 2-52-36</t>
  </si>
  <si>
    <t>прирост с начала года</t>
  </si>
  <si>
    <t>прирост за последний месяц</t>
  </si>
  <si>
    <t>Единый сельскохозяйственный налог</t>
  </si>
  <si>
    <t>0 05 03010 01</t>
  </si>
  <si>
    <t>бюджеты поселений</t>
  </si>
  <si>
    <t>р-н</t>
  </si>
  <si>
    <t>пос</t>
  </si>
  <si>
    <t xml:space="preserve">01.01.2013. </t>
  </si>
  <si>
    <t xml:space="preserve">01.02.2013. </t>
  </si>
  <si>
    <t xml:space="preserve">01.03.2013. </t>
  </si>
  <si>
    <t>Задание по снижению недоимки  на год - 7946,0 т.р.</t>
  </si>
  <si>
    <t>Задание по снижению недоимки  на 1 квартал  - 986,5 т.р.</t>
  </si>
  <si>
    <t>Задание по снижению недоимки - 5852,0 т.р.</t>
  </si>
  <si>
    <t>Контрольная сумма недоимки на 01.01.2013.  13654,7 т.р.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</si>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</sst>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12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12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16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Border="1" applyAlignment="1">
      <alignment/>
    </xf>
    <xf numFmtId="0" fontId="44" fillId="0" borderId="13" xfId="0" applyFont="1" applyFill="1" applyBorder="1" applyAlignment="1">
      <alignment/>
    </xf>
    <xf numFmtId="164" fontId="34" fillId="4" borderId="0" xfId="0" applyNumberFormat="1" applyFont="1" applyFill="1" applyAlignment="1">
      <alignment/>
    </xf>
    <xf numFmtId="164" fontId="0" fillId="4" borderId="11" xfId="0" applyNumberFormat="1" applyFont="1" applyFill="1" applyBorder="1" applyAlignment="1">
      <alignment/>
    </xf>
    <xf numFmtId="164" fontId="47" fillId="0" borderId="0" xfId="0" applyNumberFormat="1" applyFont="1" applyFill="1" applyAlignment="1">
      <alignment/>
    </xf>
    <xf numFmtId="164" fontId="47" fillId="7" borderId="11" xfId="0" applyNumberFormat="1" applyFont="1" applyFill="1" applyBorder="1" applyAlignment="1">
      <alignment/>
    </xf>
    <xf numFmtId="164" fontId="49" fillId="7" borderId="11" xfId="0" applyNumberFormat="1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4" fillId="7" borderId="11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center" vertical="center" wrapText="1"/>
    </xf>
    <xf numFmtId="164" fontId="46" fillId="7" borderId="11" xfId="0" applyNumberFormat="1" applyFont="1" applyFill="1" applyBorder="1" applyAlignment="1">
      <alignment/>
    </xf>
    <xf numFmtId="164" fontId="46" fillId="4" borderId="11" xfId="0" applyNumberFormat="1" applyFont="1" applyFill="1" applyBorder="1" applyAlignment="1">
      <alignment/>
    </xf>
    <xf numFmtId="164" fontId="47" fillId="4" borderId="11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164" fontId="46" fillId="0" borderId="15" xfId="0" applyNumberFormat="1" applyFont="1" applyFill="1" applyBorder="1" applyAlignment="1">
      <alignment/>
    </xf>
    <xf numFmtId="0" fontId="44" fillId="4" borderId="16" xfId="0" applyFont="1" applyFill="1" applyBorder="1" applyAlignment="1">
      <alignment horizontal="center" vertical="center"/>
    </xf>
    <xf numFmtId="0" fontId="44" fillId="4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164" fontId="34" fillId="4" borderId="11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47" fillId="0" borderId="12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 wrapText="1"/>
    </xf>
    <xf numFmtId="0" fontId="44" fillId="4" borderId="22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164" fontId="46" fillId="4" borderId="23" xfId="0" applyNumberFormat="1" applyFont="1" applyFill="1" applyBorder="1" applyAlignment="1">
      <alignment horizontal="right"/>
    </xf>
    <xf numFmtId="164" fontId="46" fillId="4" borderId="12" xfId="0" applyNumberFormat="1" applyFont="1" applyFill="1" applyBorder="1" applyAlignment="1">
      <alignment horizontal="right"/>
    </xf>
    <xf numFmtId="164" fontId="46" fillId="4" borderId="22" xfId="0" applyNumberFormat="1" applyFont="1" applyFill="1" applyBorder="1" applyAlignment="1">
      <alignment horizontal="right"/>
    </xf>
    <xf numFmtId="164" fontId="46" fillId="7" borderId="19" xfId="0" applyNumberFormat="1" applyFont="1" applyFill="1" applyBorder="1" applyAlignment="1">
      <alignment horizontal="right"/>
    </xf>
    <xf numFmtId="164" fontId="46" fillId="7" borderId="10" xfId="0" applyNumberFormat="1" applyFont="1" applyFill="1" applyBorder="1" applyAlignment="1">
      <alignment horizontal="right"/>
    </xf>
    <xf numFmtId="164" fontId="46" fillId="0" borderId="12" xfId="0" applyNumberFormat="1" applyFont="1" applyFill="1" applyBorder="1" applyAlignment="1">
      <alignment horizontal="right"/>
    </xf>
    <xf numFmtId="164" fontId="46" fillId="2" borderId="12" xfId="0" applyNumberFormat="1" applyFont="1" applyFill="1" applyBorder="1" applyAlignment="1">
      <alignment horizontal="right"/>
    </xf>
    <xf numFmtId="164" fontId="47" fillId="4" borderId="23" xfId="0" applyNumberFormat="1" applyFont="1" applyFill="1" applyBorder="1" applyAlignment="1">
      <alignment horizontal="right"/>
    </xf>
    <xf numFmtId="164" fontId="47" fillId="4" borderId="12" xfId="0" applyNumberFormat="1" applyFont="1" applyFill="1" applyBorder="1" applyAlignment="1">
      <alignment horizontal="right"/>
    </xf>
    <xf numFmtId="164" fontId="46" fillId="7" borderId="12" xfId="0" applyNumberFormat="1" applyFont="1" applyFill="1" applyBorder="1" applyAlignment="1">
      <alignment horizontal="right"/>
    </xf>
    <xf numFmtId="164" fontId="47" fillId="0" borderId="12" xfId="0" applyNumberFormat="1" applyFont="1" applyFill="1" applyBorder="1" applyAlignment="1">
      <alignment horizontal="right"/>
    </xf>
    <xf numFmtId="164" fontId="47" fillId="2" borderId="12" xfId="0" applyNumberFormat="1" applyFont="1" applyFill="1" applyBorder="1" applyAlignment="1">
      <alignment horizontal="right"/>
    </xf>
    <xf numFmtId="164" fontId="47" fillId="4" borderId="22" xfId="0" applyNumberFormat="1" applyFont="1" applyFill="1" applyBorder="1" applyAlignment="1">
      <alignment horizontal="right"/>
    </xf>
    <xf numFmtId="164" fontId="47" fillId="7" borderId="12" xfId="0" applyNumberFormat="1" applyFont="1" applyFill="1" applyBorder="1" applyAlignment="1">
      <alignment horizontal="right"/>
    </xf>
    <xf numFmtId="164" fontId="47" fillId="7" borderId="10" xfId="0" applyNumberFormat="1" applyFont="1" applyFill="1" applyBorder="1" applyAlignment="1">
      <alignment horizontal="right"/>
    </xf>
    <xf numFmtId="164" fontId="49" fillId="4" borderId="12" xfId="0" applyNumberFormat="1" applyFont="1" applyFill="1" applyBorder="1" applyAlignment="1">
      <alignment horizontal="right"/>
    </xf>
    <xf numFmtId="164" fontId="49" fillId="4" borderId="11" xfId="0" applyNumberFormat="1" applyFont="1" applyFill="1" applyBorder="1" applyAlignment="1">
      <alignment/>
    </xf>
    <xf numFmtId="164" fontId="49" fillId="0" borderId="12" xfId="0" applyNumberFormat="1" applyFont="1" applyFill="1" applyBorder="1" applyAlignment="1">
      <alignment horizontal="right"/>
    </xf>
    <xf numFmtId="164" fontId="47" fillId="4" borderId="24" xfId="0" applyNumberFormat="1" applyFont="1" applyFill="1" applyBorder="1" applyAlignment="1">
      <alignment horizontal="right"/>
    </xf>
    <xf numFmtId="164" fontId="47" fillId="4" borderId="2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8;&#1086;&#1089;&#1090;%202013%20%20&#1087;&#1086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13"/>
      <sheetName val="010313"/>
      <sheetName val="приро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Zeros="0" zoomScalePageLayoutView="0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V17" sqref="V17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13.00390625" style="1" customWidth="1"/>
    <col min="4" max="4" width="11.8515625" style="1" customWidth="1"/>
    <col min="5" max="5" width="9.140625" style="1" customWidth="1"/>
    <col min="6" max="6" width="22.28125" style="1" customWidth="1"/>
    <col min="7" max="7" width="9.7109375" style="0" bestFit="1" customWidth="1"/>
    <col min="8" max="8" width="9.28125" style="0" customWidth="1"/>
    <col min="9" max="9" width="8.57421875" style="1" hidden="1" customWidth="1"/>
    <col min="10" max="10" width="8.57421875" style="0" hidden="1" customWidth="1"/>
    <col min="11" max="12" width="8.57421875" style="0" customWidth="1"/>
    <col min="13" max="13" width="8.57421875" style="0" hidden="1" customWidth="1"/>
    <col min="14" max="14" width="8.8515625" style="0" customWidth="1"/>
    <col min="15" max="15" width="9.421875" style="0" customWidth="1"/>
    <col min="16" max="17" width="9.140625" style="0" customWidth="1"/>
  </cols>
  <sheetData>
    <row r="1" ht="18.75">
      <c r="D1" s="2" t="s">
        <v>39</v>
      </c>
    </row>
    <row r="2" spans="3:4" ht="15" customHeight="1">
      <c r="C2" s="4"/>
      <c r="D2" s="1" t="s">
        <v>52</v>
      </c>
    </row>
    <row r="3" spans="3:4" ht="15" customHeight="1">
      <c r="C3" s="4"/>
      <c r="D3" s="1" t="s">
        <v>53</v>
      </c>
    </row>
    <row r="4" spans="3:15" ht="15" customHeight="1">
      <c r="C4" s="4"/>
      <c r="O4" t="s">
        <v>40</v>
      </c>
    </row>
    <row r="5" spans="3:17" ht="29.25" customHeight="1">
      <c r="C5" s="44" t="s">
        <v>1</v>
      </c>
      <c r="D5" s="45" t="s">
        <v>2</v>
      </c>
      <c r="E5" s="45"/>
      <c r="F5" s="46"/>
      <c r="G5" s="47" t="s">
        <v>49</v>
      </c>
      <c r="H5" s="47"/>
      <c r="I5" s="47" t="s">
        <v>50</v>
      </c>
      <c r="J5" s="47"/>
      <c r="K5" s="47" t="s">
        <v>51</v>
      </c>
      <c r="L5" s="47"/>
      <c r="M5" s="30"/>
      <c r="N5" s="31" t="s">
        <v>42</v>
      </c>
      <c r="O5" s="31"/>
      <c r="P5" s="48" t="s">
        <v>43</v>
      </c>
      <c r="Q5" s="49"/>
    </row>
    <row r="6" spans="2:17" s="8" customFormat="1" ht="33.75">
      <c r="B6" s="5" t="s">
        <v>0</v>
      </c>
      <c r="C6" s="44"/>
      <c r="D6" s="45"/>
      <c r="E6" s="45"/>
      <c r="F6" s="46"/>
      <c r="G6" s="6" t="s">
        <v>3</v>
      </c>
      <c r="H6" s="7" t="s">
        <v>4</v>
      </c>
      <c r="I6" s="32" t="s">
        <v>3</v>
      </c>
      <c r="J6" s="33" t="s">
        <v>4</v>
      </c>
      <c r="K6" s="6" t="s">
        <v>3</v>
      </c>
      <c r="L6" s="7" t="s">
        <v>4</v>
      </c>
      <c r="M6" s="34" t="s">
        <v>46</v>
      </c>
      <c r="N6" s="6" t="s">
        <v>3</v>
      </c>
      <c r="O6" s="7" t="s">
        <v>4</v>
      </c>
      <c r="P6" s="40" t="s">
        <v>3</v>
      </c>
      <c r="Q6" s="41" t="s">
        <v>4</v>
      </c>
    </row>
    <row r="7" spans="1:17" s="9" customFormat="1" ht="15">
      <c r="A7" s="9" t="s">
        <v>48</v>
      </c>
      <c r="B7" s="9" t="s">
        <v>47</v>
      </c>
      <c r="C7" s="10" t="s">
        <v>5</v>
      </c>
      <c r="D7" s="52" t="s">
        <v>6</v>
      </c>
      <c r="E7" s="52"/>
      <c r="F7" s="53"/>
      <c r="G7" s="11">
        <f>SUM(G9:G23)-G18</f>
        <v>26486.100000000002</v>
      </c>
      <c r="H7" s="11">
        <f>SUM(H9:H23)-H18</f>
        <v>1588.5643</v>
      </c>
      <c r="I7" s="35">
        <f>SUM(I9:I23)</f>
        <v>32056.3</v>
      </c>
      <c r="J7" s="35">
        <f>SUM(J9:J23)</f>
        <v>2553.4678</v>
      </c>
      <c r="K7" s="11">
        <f>SUM(K9:K23)</f>
        <v>30995.3</v>
      </c>
      <c r="L7" s="11">
        <f>SUM(L9:L23)</f>
        <v>2013.79544</v>
      </c>
      <c r="M7" s="36">
        <f>SUM(M9:M23)</f>
        <v>8031.84</v>
      </c>
      <c r="N7" s="11">
        <f>K7-G7</f>
        <v>4509.199999999997</v>
      </c>
      <c r="O7" s="39">
        <f>SUM(O9:O23)</f>
        <v>425.2311399999999</v>
      </c>
      <c r="P7" s="43">
        <f aca="true" t="shared" si="0" ref="P7:Q23">K7-I7</f>
        <v>-1061</v>
      </c>
      <c r="Q7" s="43">
        <f t="shared" si="0"/>
        <v>-539.6723599999998</v>
      </c>
    </row>
    <row r="8" spans="3:17" s="1" customFormat="1" ht="15" hidden="1">
      <c r="C8" s="12"/>
      <c r="D8" s="12" t="s">
        <v>7</v>
      </c>
      <c r="E8" s="12"/>
      <c r="F8" s="13"/>
      <c r="G8" s="14"/>
      <c r="H8" s="14"/>
      <c r="I8" s="27"/>
      <c r="J8" s="27"/>
      <c r="K8" s="14"/>
      <c r="L8" s="14"/>
      <c r="M8" s="37"/>
      <c r="N8" s="11">
        <f aca="true" t="shared" si="1" ref="N8:N23">K8-G8</f>
        <v>0</v>
      </c>
      <c r="O8" s="11">
        <f aca="true" t="shared" si="2" ref="O8:O23">L8-H8</f>
        <v>0</v>
      </c>
      <c r="P8" s="24">
        <f t="shared" si="0"/>
        <v>0</v>
      </c>
      <c r="Q8" s="24">
        <f t="shared" si="0"/>
        <v>0</v>
      </c>
    </row>
    <row r="9" spans="2:17" s="1" customFormat="1" ht="29.25" customHeight="1">
      <c r="B9" s="1">
        <v>0.0556</v>
      </c>
      <c r="C9" s="12" t="s">
        <v>8</v>
      </c>
      <c r="D9" s="54" t="s">
        <v>9</v>
      </c>
      <c r="E9" s="54"/>
      <c r="F9" s="55"/>
      <c r="G9" s="14">
        <v>4451.5</v>
      </c>
      <c r="H9" s="14">
        <f aca="true" t="shared" si="3" ref="H9:H20">G9*B9</f>
        <v>247.5034</v>
      </c>
      <c r="I9" s="14">
        <v>6102.5</v>
      </c>
      <c r="J9" s="27">
        <f>I9*B9</f>
        <v>339.299</v>
      </c>
      <c r="K9" s="14">
        <v>4292.9</v>
      </c>
      <c r="L9" s="14">
        <f aca="true" t="shared" si="4" ref="L9:L17">K9*B9</f>
        <v>238.68523999999996</v>
      </c>
      <c r="M9" s="37">
        <f aca="true" t="shared" si="5" ref="M9:M23">K9*A9</f>
        <v>0</v>
      </c>
      <c r="N9" s="14">
        <f t="shared" si="1"/>
        <v>-158.60000000000036</v>
      </c>
      <c r="O9" s="14">
        <f t="shared" si="2"/>
        <v>-8.818160000000034</v>
      </c>
      <c r="P9" s="29">
        <f>K9-I9</f>
        <v>-1809.6000000000004</v>
      </c>
      <c r="Q9" s="25">
        <f t="shared" si="0"/>
        <v>-100.61376000000001</v>
      </c>
    </row>
    <row r="10" spans="1:17" s="1" customFormat="1" ht="18" customHeight="1">
      <c r="A10" s="1">
        <v>0.1</v>
      </c>
      <c r="B10" s="1">
        <v>0.558</v>
      </c>
      <c r="C10" s="12" t="s">
        <v>10</v>
      </c>
      <c r="D10" s="54" t="s">
        <v>11</v>
      </c>
      <c r="E10" s="54"/>
      <c r="F10" s="55"/>
      <c r="G10" s="14">
        <v>1367.3</v>
      </c>
      <c r="H10" s="14">
        <f t="shared" si="3"/>
        <v>762.9534000000001</v>
      </c>
      <c r="I10" s="14">
        <v>1368.6</v>
      </c>
      <c r="J10" s="27">
        <f>I10*B10</f>
        <v>763.6788</v>
      </c>
      <c r="K10" s="14">
        <v>1351.9</v>
      </c>
      <c r="L10" s="14">
        <f t="shared" si="4"/>
        <v>754.3602000000001</v>
      </c>
      <c r="M10" s="37">
        <f t="shared" si="5"/>
        <v>135.19000000000003</v>
      </c>
      <c r="N10" s="14">
        <f t="shared" si="1"/>
        <v>-15.399999999999864</v>
      </c>
      <c r="O10" s="14">
        <f t="shared" si="2"/>
        <v>-8.593200000000024</v>
      </c>
      <c r="P10" s="29">
        <f t="shared" si="0"/>
        <v>-16.699999999999818</v>
      </c>
      <c r="Q10" s="25">
        <f t="shared" si="0"/>
        <v>-9.318599999999947</v>
      </c>
    </row>
    <row r="11" spans="1:17" s="1" customFormat="1" ht="30" customHeight="1">
      <c r="A11" s="1">
        <v>0.225</v>
      </c>
      <c r="B11" s="1">
        <v>0.1125</v>
      </c>
      <c r="C11" s="12" t="s">
        <v>12</v>
      </c>
      <c r="D11" s="54" t="s">
        <v>13</v>
      </c>
      <c r="E11" s="54"/>
      <c r="F11" s="55"/>
      <c r="G11" s="14">
        <v>153.4</v>
      </c>
      <c r="H11" s="14">
        <f t="shared" si="3"/>
        <v>17.2575</v>
      </c>
      <c r="I11" s="14">
        <v>692.8</v>
      </c>
      <c r="J11" s="27">
        <f>I11*B11</f>
        <v>77.94</v>
      </c>
      <c r="K11" s="14">
        <v>464</v>
      </c>
      <c r="L11" s="14">
        <v>43.3</v>
      </c>
      <c r="M11" s="37">
        <f t="shared" si="5"/>
        <v>104.4</v>
      </c>
      <c r="N11" s="14">
        <f t="shared" si="1"/>
        <v>310.6</v>
      </c>
      <c r="O11" s="14">
        <f t="shared" si="2"/>
        <v>26.042499999999997</v>
      </c>
      <c r="P11" s="29">
        <f t="shared" si="0"/>
        <v>-228.79999999999995</v>
      </c>
      <c r="Q11" s="25">
        <f t="shared" si="0"/>
        <v>-34.64</v>
      </c>
    </row>
    <row r="12" spans="2:17" s="1" customFormat="1" ht="30.75" customHeight="1">
      <c r="B12" s="1">
        <v>1</v>
      </c>
      <c r="C12" s="12" t="s">
        <v>14</v>
      </c>
      <c r="D12" s="54" t="s">
        <v>15</v>
      </c>
      <c r="E12" s="54"/>
      <c r="F12" s="55"/>
      <c r="G12" s="14">
        <v>211.8</v>
      </c>
      <c r="H12" s="14">
        <f t="shared" si="3"/>
        <v>211.8</v>
      </c>
      <c r="I12" s="14">
        <v>1006.7</v>
      </c>
      <c r="J12" s="27">
        <f>I12</f>
        <v>1006.7</v>
      </c>
      <c r="K12" s="14">
        <v>612.5</v>
      </c>
      <c r="L12" s="14">
        <f t="shared" si="4"/>
        <v>612.5</v>
      </c>
      <c r="M12" s="37">
        <f t="shared" si="5"/>
        <v>0</v>
      </c>
      <c r="N12" s="14">
        <f t="shared" si="1"/>
        <v>400.7</v>
      </c>
      <c r="O12" s="14">
        <f t="shared" si="2"/>
        <v>400.7</v>
      </c>
      <c r="P12" s="29">
        <f t="shared" si="0"/>
        <v>-394.20000000000005</v>
      </c>
      <c r="Q12" s="25">
        <f t="shared" si="0"/>
        <v>-394.20000000000005</v>
      </c>
    </row>
    <row r="13" spans="2:17" s="1" customFormat="1" ht="39.75" customHeight="1">
      <c r="B13" s="1">
        <v>1</v>
      </c>
      <c r="C13" s="12" t="s">
        <v>16</v>
      </c>
      <c r="D13" s="54" t="s">
        <v>17</v>
      </c>
      <c r="E13" s="54"/>
      <c r="F13" s="55"/>
      <c r="G13" s="14">
        <v>344.3</v>
      </c>
      <c r="H13" s="14">
        <f t="shared" si="3"/>
        <v>344.3</v>
      </c>
      <c r="I13" s="14">
        <v>361.1</v>
      </c>
      <c r="J13" s="27">
        <f>I13*B13</f>
        <v>361.1</v>
      </c>
      <c r="K13" s="14">
        <v>360.2</v>
      </c>
      <c r="L13" s="14">
        <f t="shared" si="4"/>
        <v>360.2</v>
      </c>
      <c r="M13" s="37">
        <f t="shared" si="5"/>
        <v>0</v>
      </c>
      <c r="N13" s="14">
        <f t="shared" si="1"/>
        <v>15.899999999999977</v>
      </c>
      <c r="O13" s="14">
        <f t="shared" si="2"/>
        <v>15.899999999999977</v>
      </c>
      <c r="P13" s="29">
        <f t="shared" si="0"/>
        <v>-0.9000000000000341</v>
      </c>
      <c r="Q13" s="25">
        <f t="shared" si="0"/>
        <v>-0.9000000000000341</v>
      </c>
    </row>
    <row r="14" spans="1:22" s="1" customFormat="1" ht="15">
      <c r="A14" s="1">
        <v>0.5</v>
      </c>
      <c r="B14" s="1">
        <v>0.5</v>
      </c>
      <c r="C14" s="12" t="s">
        <v>45</v>
      </c>
      <c r="D14" s="54" t="s">
        <v>44</v>
      </c>
      <c r="E14" s="54"/>
      <c r="F14" s="55"/>
      <c r="G14" s="14">
        <v>4.5</v>
      </c>
      <c r="H14" s="14">
        <f t="shared" si="3"/>
        <v>2.25</v>
      </c>
      <c r="I14" s="14">
        <v>4.5</v>
      </c>
      <c r="J14" s="27">
        <f>I14*B14</f>
        <v>2.25</v>
      </c>
      <c r="K14" s="14">
        <v>4.5</v>
      </c>
      <c r="L14" s="14">
        <f t="shared" si="4"/>
        <v>2.25</v>
      </c>
      <c r="M14" s="37">
        <f t="shared" si="5"/>
        <v>2.25</v>
      </c>
      <c r="N14" s="14">
        <f t="shared" si="1"/>
        <v>0</v>
      </c>
      <c r="O14" s="14">
        <f t="shared" si="2"/>
        <v>0</v>
      </c>
      <c r="P14" s="29">
        <f t="shared" si="0"/>
        <v>0</v>
      </c>
      <c r="Q14" s="25">
        <f t="shared" si="0"/>
        <v>0</v>
      </c>
      <c r="V14" s="42"/>
    </row>
    <row r="15" spans="1:17" s="1" customFormat="1" ht="26.25" customHeight="1">
      <c r="A15" s="1">
        <v>0.5</v>
      </c>
      <c r="B15" s="1">
        <v>0.5</v>
      </c>
      <c r="C15" s="12" t="s">
        <v>18</v>
      </c>
      <c r="D15" s="54" t="s">
        <v>19</v>
      </c>
      <c r="E15" s="54"/>
      <c r="F15" s="55"/>
      <c r="G15" s="14">
        <v>4.8</v>
      </c>
      <c r="H15" s="14">
        <f t="shared" si="3"/>
        <v>2.4</v>
      </c>
      <c r="I15" s="14">
        <v>4.8</v>
      </c>
      <c r="J15" s="27">
        <f>I15*B15</f>
        <v>2.4</v>
      </c>
      <c r="K15" s="14">
        <v>4.8</v>
      </c>
      <c r="L15" s="14">
        <f t="shared" si="4"/>
        <v>2.4</v>
      </c>
      <c r="M15" s="37">
        <f t="shared" si="5"/>
        <v>2.4</v>
      </c>
      <c r="N15" s="14">
        <f t="shared" si="1"/>
        <v>0</v>
      </c>
      <c r="O15" s="14">
        <f t="shared" si="2"/>
        <v>0</v>
      </c>
      <c r="P15" s="29">
        <f t="shared" si="0"/>
        <v>0</v>
      </c>
      <c r="Q15" s="25">
        <f t="shared" si="0"/>
        <v>0</v>
      </c>
    </row>
    <row r="16" spans="1:17" s="1" customFormat="1" ht="17.25" customHeight="1">
      <c r="A16" s="1">
        <v>1</v>
      </c>
      <c r="C16" s="12" t="s">
        <v>20</v>
      </c>
      <c r="D16" s="54" t="s">
        <v>21</v>
      </c>
      <c r="E16" s="54"/>
      <c r="F16" s="55"/>
      <c r="G16" s="14">
        <v>1350.9</v>
      </c>
      <c r="H16" s="14">
        <f t="shared" si="3"/>
        <v>0</v>
      </c>
      <c r="I16" s="14">
        <v>1241.9</v>
      </c>
      <c r="J16" s="27"/>
      <c r="K16" s="14">
        <v>1148</v>
      </c>
      <c r="L16" s="14">
        <f t="shared" si="4"/>
        <v>0</v>
      </c>
      <c r="M16" s="37">
        <f t="shared" si="5"/>
        <v>1148</v>
      </c>
      <c r="N16" s="14">
        <f t="shared" si="1"/>
        <v>-202.9000000000001</v>
      </c>
      <c r="O16" s="14">
        <f t="shared" si="2"/>
        <v>0</v>
      </c>
      <c r="P16" s="29">
        <f t="shared" si="0"/>
        <v>-93.90000000000009</v>
      </c>
      <c r="Q16" s="25">
        <f t="shared" si="0"/>
        <v>0</v>
      </c>
    </row>
    <row r="17" spans="2:17" s="1" customFormat="1" ht="15">
      <c r="B17" s="1">
        <v>0</v>
      </c>
      <c r="C17" s="12" t="s">
        <v>22</v>
      </c>
      <c r="D17" s="54" t="s">
        <v>23</v>
      </c>
      <c r="E17" s="54"/>
      <c r="F17" s="55"/>
      <c r="G17" s="14">
        <v>3257.6</v>
      </c>
      <c r="H17" s="14">
        <f t="shared" si="3"/>
        <v>0</v>
      </c>
      <c r="I17" s="14">
        <v>1357.5</v>
      </c>
      <c r="J17" s="27">
        <f>I17*B17</f>
        <v>0</v>
      </c>
      <c r="K17" s="14">
        <v>1350.9</v>
      </c>
      <c r="L17" s="14">
        <f t="shared" si="4"/>
        <v>0</v>
      </c>
      <c r="M17" s="37">
        <f t="shared" si="5"/>
        <v>0</v>
      </c>
      <c r="N17" s="14">
        <f t="shared" si="1"/>
        <v>-1906.6999999999998</v>
      </c>
      <c r="O17" s="14">
        <f t="shared" si="2"/>
        <v>0</v>
      </c>
      <c r="P17" s="29">
        <f t="shared" si="0"/>
        <v>-6.599999999999909</v>
      </c>
      <c r="Q17" s="25">
        <f t="shared" si="0"/>
        <v>0</v>
      </c>
    </row>
    <row r="18" spans="3:17" s="1" customFormat="1" ht="15">
      <c r="C18" s="12" t="s">
        <v>24</v>
      </c>
      <c r="D18" s="54" t="s">
        <v>25</v>
      </c>
      <c r="E18" s="54"/>
      <c r="F18" s="55"/>
      <c r="G18" s="14"/>
      <c r="H18" s="14">
        <f t="shared" si="3"/>
        <v>0</v>
      </c>
      <c r="I18" s="14"/>
      <c r="J18" s="27"/>
      <c r="K18" s="14"/>
      <c r="L18" s="14"/>
      <c r="M18" s="37">
        <f t="shared" si="5"/>
        <v>0</v>
      </c>
      <c r="N18" s="14">
        <f t="shared" si="1"/>
        <v>0</v>
      </c>
      <c r="O18" s="14">
        <f t="shared" si="2"/>
        <v>0</v>
      </c>
      <c r="P18" s="29">
        <f t="shared" si="0"/>
        <v>0</v>
      </c>
      <c r="Q18" s="25">
        <f t="shared" si="0"/>
        <v>0</v>
      </c>
    </row>
    <row r="19" spans="3:17" s="15" customFormat="1" ht="15">
      <c r="C19" s="16" t="s">
        <v>26</v>
      </c>
      <c r="D19" s="50" t="s">
        <v>27</v>
      </c>
      <c r="E19" s="50"/>
      <c r="F19" s="51"/>
      <c r="G19" s="17">
        <v>283.9</v>
      </c>
      <c r="H19" s="14">
        <f t="shared" si="3"/>
        <v>0</v>
      </c>
      <c r="I19" s="17">
        <v>2780.1</v>
      </c>
      <c r="J19" s="28"/>
      <c r="K19" s="17">
        <v>3871.8</v>
      </c>
      <c r="L19" s="17"/>
      <c r="M19" s="37">
        <f t="shared" si="5"/>
        <v>0</v>
      </c>
      <c r="N19" s="14">
        <f t="shared" si="1"/>
        <v>3587.9</v>
      </c>
      <c r="O19" s="14">
        <f t="shared" si="2"/>
        <v>0</v>
      </c>
      <c r="P19" s="29">
        <f t="shared" si="0"/>
        <v>1091.7000000000003</v>
      </c>
      <c r="Q19" s="25">
        <f t="shared" si="0"/>
        <v>0</v>
      </c>
    </row>
    <row r="20" spans="3:17" s="15" customFormat="1" ht="16.5" customHeight="1">
      <c r="C20" s="16" t="s">
        <v>28</v>
      </c>
      <c r="D20" s="50" t="s">
        <v>29</v>
      </c>
      <c r="E20" s="50"/>
      <c r="F20" s="51"/>
      <c r="G20" s="17">
        <v>10098</v>
      </c>
      <c r="H20" s="14">
        <f t="shared" si="3"/>
        <v>0</v>
      </c>
      <c r="I20" s="17">
        <v>10619.8</v>
      </c>
      <c r="J20" s="28"/>
      <c r="K20" s="17">
        <v>9674.1</v>
      </c>
      <c r="L20" s="17"/>
      <c r="M20" s="37">
        <f t="shared" si="5"/>
        <v>0</v>
      </c>
      <c r="N20" s="14">
        <f t="shared" si="1"/>
        <v>-423.89999999999964</v>
      </c>
      <c r="O20" s="14">
        <f t="shared" si="2"/>
        <v>0</v>
      </c>
      <c r="P20" s="29">
        <f t="shared" si="0"/>
        <v>-945.6999999999989</v>
      </c>
      <c r="Q20" s="25">
        <f t="shared" si="0"/>
        <v>0</v>
      </c>
    </row>
    <row r="21" spans="1:17" s="1" customFormat="1" ht="15">
      <c r="A21" s="1">
        <v>1</v>
      </c>
      <c r="C21" s="12" t="s">
        <v>30</v>
      </c>
      <c r="D21" s="54" t="s">
        <v>31</v>
      </c>
      <c r="E21" s="54"/>
      <c r="F21" s="55"/>
      <c r="G21" s="14">
        <v>4895</v>
      </c>
      <c r="H21" s="14"/>
      <c r="I21" s="14">
        <v>5782.8</v>
      </c>
      <c r="J21" s="27"/>
      <c r="K21" s="14">
        <v>6639.6</v>
      </c>
      <c r="L21" s="14"/>
      <c r="M21" s="37">
        <f t="shared" si="5"/>
        <v>6639.6</v>
      </c>
      <c r="N21" s="14">
        <f t="shared" si="1"/>
        <v>1744.6000000000004</v>
      </c>
      <c r="O21" s="14">
        <f t="shared" si="2"/>
        <v>0</v>
      </c>
      <c r="P21" s="29">
        <f t="shared" si="0"/>
        <v>856.8000000000002</v>
      </c>
      <c r="Q21" s="25">
        <f t="shared" si="0"/>
        <v>0</v>
      </c>
    </row>
    <row r="22" spans="3:17" s="1" customFormat="1" ht="27" customHeight="1">
      <c r="C22" s="12" t="s">
        <v>32</v>
      </c>
      <c r="D22" s="54" t="s">
        <v>33</v>
      </c>
      <c r="E22" s="54"/>
      <c r="F22" s="55"/>
      <c r="G22" s="14">
        <v>9.7</v>
      </c>
      <c r="H22" s="14"/>
      <c r="I22" s="14">
        <v>679.8</v>
      </c>
      <c r="J22" s="27"/>
      <c r="K22" s="14">
        <v>1166.7</v>
      </c>
      <c r="L22" s="14"/>
      <c r="M22" s="37">
        <f t="shared" si="5"/>
        <v>0</v>
      </c>
      <c r="N22" s="14">
        <f t="shared" si="1"/>
        <v>1157</v>
      </c>
      <c r="O22" s="14">
        <f t="shared" si="2"/>
        <v>0</v>
      </c>
      <c r="P22" s="29">
        <f t="shared" si="0"/>
        <v>486.9000000000001</v>
      </c>
      <c r="Q22" s="25">
        <f t="shared" si="0"/>
        <v>0</v>
      </c>
    </row>
    <row r="23" spans="3:17" s="1" customFormat="1" ht="39.75" customHeight="1">
      <c r="C23" s="12" t="s">
        <v>34</v>
      </c>
      <c r="D23" s="54" t="s">
        <v>35</v>
      </c>
      <c r="E23" s="54"/>
      <c r="F23" s="55"/>
      <c r="G23" s="14">
        <v>53.4</v>
      </c>
      <c r="H23" s="14">
        <v>0.1</v>
      </c>
      <c r="I23" s="14">
        <v>53.4</v>
      </c>
      <c r="J23" s="27">
        <v>0.1</v>
      </c>
      <c r="K23" s="14">
        <v>53.4</v>
      </c>
      <c r="L23" s="14">
        <v>0.1</v>
      </c>
      <c r="M23" s="37">
        <f t="shared" si="5"/>
        <v>0</v>
      </c>
      <c r="N23" s="14">
        <f t="shared" si="1"/>
        <v>0</v>
      </c>
      <c r="O23" s="14">
        <f t="shared" si="2"/>
        <v>0</v>
      </c>
      <c r="P23" s="29">
        <f t="shared" si="0"/>
        <v>0</v>
      </c>
      <c r="Q23" s="25">
        <f t="shared" si="0"/>
        <v>0</v>
      </c>
    </row>
    <row r="24" spans="2:15" ht="15">
      <c r="B24" s="22"/>
      <c r="C24" s="23" t="s">
        <v>36</v>
      </c>
      <c r="G24" s="18"/>
      <c r="H24" s="18"/>
      <c r="I24" s="26"/>
      <c r="J24" s="18"/>
      <c r="K24" s="18"/>
      <c r="L24" s="18"/>
      <c r="M24" s="18"/>
      <c r="N24" s="18"/>
      <c r="O24" s="18"/>
    </row>
    <row r="25" spans="3:15" ht="15">
      <c r="C25" s="3"/>
      <c r="G25" s="18"/>
      <c r="H25" s="18"/>
      <c r="I25" s="26"/>
      <c r="J25" s="18"/>
      <c r="K25" s="18"/>
      <c r="L25" s="18"/>
      <c r="M25" s="18"/>
      <c r="N25" s="18"/>
      <c r="O25" s="18"/>
    </row>
    <row r="26" spans="3:6" ht="15">
      <c r="C26" s="56"/>
      <c r="D26" s="56"/>
      <c r="E26" s="56"/>
      <c r="F26" s="56"/>
    </row>
    <row r="27" spans="3:14" s="19" customFormat="1" ht="15.75">
      <c r="C27" s="20"/>
      <c r="D27" s="20" t="s">
        <v>37</v>
      </c>
      <c r="E27" s="20"/>
      <c r="F27" s="20"/>
      <c r="I27" s="20"/>
      <c r="N27" s="19" t="s">
        <v>38</v>
      </c>
    </row>
    <row r="29" ht="15">
      <c r="N29" s="22"/>
    </row>
    <row r="30" ht="9.75" customHeight="1">
      <c r="C30" s="21" t="s">
        <v>41</v>
      </c>
    </row>
  </sheetData>
  <sheetProtection/>
  <mergeCells count="23">
    <mergeCell ref="D20:F20"/>
    <mergeCell ref="D21:F21"/>
    <mergeCell ref="D22:F22"/>
    <mergeCell ref="D23:F23"/>
    <mergeCell ref="C26:F26"/>
    <mergeCell ref="D14:F14"/>
    <mergeCell ref="D15:F15"/>
    <mergeCell ref="D16:F16"/>
    <mergeCell ref="D17:F17"/>
    <mergeCell ref="D18:F18"/>
    <mergeCell ref="D19:F19"/>
    <mergeCell ref="D7:F7"/>
    <mergeCell ref="D9:F9"/>
    <mergeCell ref="D10:F10"/>
    <mergeCell ref="D11:F11"/>
    <mergeCell ref="D12:F12"/>
    <mergeCell ref="D13:F13"/>
    <mergeCell ref="C5:C6"/>
    <mergeCell ref="D5:F6"/>
    <mergeCell ref="G5:H5"/>
    <mergeCell ref="I5:J5"/>
    <mergeCell ref="K5:L5"/>
    <mergeCell ref="P5:Q5"/>
  </mergeCells>
  <printOptions/>
  <pageMargins left="0.83" right="0.1968503937007874" top="0.67" bottom="0.1968503937007874" header="0.72" footer="0.31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"/>
  <sheetViews>
    <sheetView showZero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5" sqref="R5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14.00390625" style="1" customWidth="1"/>
    <col min="4" max="4" width="11.8515625" style="1" customWidth="1"/>
    <col min="5" max="5" width="9.140625" style="1" customWidth="1"/>
    <col min="6" max="6" width="22.28125" style="1" customWidth="1"/>
    <col min="7" max="8" width="9.140625" style="1" bestFit="1" customWidth="1"/>
    <col min="9" max="9" width="9.57421875" style="1" customWidth="1"/>
    <col min="10" max="12" width="8.8515625" style="1" hidden="1" customWidth="1"/>
    <col min="13" max="13" width="9.7109375" style="0" customWidth="1"/>
    <col min="14" max="14" width="9.421875" style="0" customWidth="1"/>
    <col min="15" max="15" width="9.421875" style="0" bestFit="1" customWidth="1"/>
    <col min="16" max="17" width="9.140625" style="0" customWidth="1"/>
    <col min="19" max="20" width="9.140625" style="0" customWidth="1"/>
    <col min="22" max="23" width="9.140625" style="0" customWidth="1"/>
    <col min="25" max="26" width="9.140625" style="0" customWidth="1"/>
    <col min="28" max="29" width="9.140625" style="0" customWidth="1"/>
    <col min="31" max="32" width="9.140625" style="0" customWidth="1"/>
    <col min="34" max="35" width="9.140625" style="0" customWidth="1"/>
    <col min="37" max="38" width="9.140625" style="0" customWidth="1"/>
    <col min="40" max="41" width="9.140625" style="0" customWidth="1"/>
    <col min="43" max="44" width="9.140625" style="0" customWidth="1"/>
    <col min="46" max="47" width="9.140625" style="0" customWidth="1"/>
  </cols>
  <sheetData>
    <row r="1" ht="18.75">
      <c r="D1" s="2" t="s">
        <v>39</v>
      </c>
    </row>
    <row r="2" ht="15" customHeight="1" hidden="1">
      <c r="C2" s="4"/>
    </row>
    <row r="3" spans="3:4" ht="15" customHeight="1" hidden="1">
      <c r="C3" s="4"/>
      <c r="D3" s="1" t="s">
        <v>54</v>
      </c>
    </row>
    <row r="4" spans="3:4" ht="15" customHeight="1" hidden="1">
      <c r="C4" s="4"/>
      <c r="D4" s="1" t="s">
        <v>55</v>
      </c>
    </row>
    <row r="5" ht="15" customHeight="1">
      <c r="C5" s="4"/>
    </row>
    <row r="6" spans="3:48" s="57" customFormat="1" ht="30">
      <c r="C6" s="38" t="s">
        <v>1</v>
      </c>
      <c r="D6" s="45" t="s">
        <v>2</v>
      </c>
      <c r="E6" s="45"/>
      <c r="F6" s="46"/>
      <c r="G6" s="58" t="s">
        <v>56</v>
      </c>
      <c r="H6" s="58"/>
      <c r="I6" s="58"/>
      <c r="J6" s="59"/>
      <c r="K6" s="60"/>
      <c r="L6" s="61"/>
      <c r="M6" s="46" t="s">
        <v>57</v>
      </c>
      <c r="N6" s="62"/>
      <c r="O6" s="63"/>
      <c r="P6" s="64" t="s">
        <v>58</v>
      </c>
      <c r="Q6" s="64"/>
      <c r="R6" s="64"/>
      <c r="S6" s="64" t="s">
        <v>59</v>
      </c>
      <c r="T6" s="64"/>
      <c r="U6" s="64"/>
      <c r="V6" s="64" t="s">
        <v>60</v>
      </c>
      <c r="W6" s="64"/>
      <c r="X6" s="64"/>
      <c r="Y6" s="64" t="s">
        <v>61</v>
      </c>
      <c r="Z6" s="64"/>
      <c r="AA6" s="64"/>
      <c r="AB6" s="64" t="s">
        <v>62</v>
      </c>
      <c r="AC6" s="64"/>
      <c r="AD6" s="64"/>
      <c r="AE6" s="64" t="s">
        <v>63</v>
      </c>
      <c r="AF6" s="64"/>
      <c r="AG6" s="64"/>
      <c r="AH6" s="64" t="s">
        <v>64</v>
      </c>
      <c r="AI6" s="64"/>
      <c r="AJ6" s="64"/>
      <c r="AK6" s="64" t="s">
        <v>65</v>
      </c>
      <c r="AL6" s="64"/>
      <c r="AM6" s="64"/>
      <c r="AN6" s="64" t="s">
        <v>66</v>
      </c>
      <c r="AO6" s="64"/>
      <c r="AP6" s="64"/>
      <c r="AQ6" s="64" t="s">
        <v>67</v>
      </c>
      <c r="AR6" s="64"/>
      <c r="AS6" s="64"/>
      <c r="AT6" s="64" t="s">
        <v>68</v>
      </c>
      <c r="AU6" s="64"/>
      <c r="AV6" s="64"/>
    </row>
    <row r="7" spans="7:48" s="1" customFormat="1" ht="29.25" customHeight="1">
      <c r="G7" s="65" t="s">
        <v>49</v>
      </c>
      <c r="H7" s="65" t="s">
        <v>51</v>
      </c>
      <c r="I7" s="66" t="s">
        <v>42</v>
      </c>
      <c r="J7" s="67" t="s">
        <v>49</v>
      </c>
      <c r="K7" s="67" t="s">
        <v>51</v>
      </c>
      <c r="L7" s="68"/>
      <c r="M7" s="69">
        <v>41275</v>
      </c>
      <c r="N7" s="69">
        <v>41334</v>
      </c>
      <c r="O7" s="70" t="s">
        <v>42</v>
      </c>
      <c r="P7" s="69">
        <v>41275</v>
      </c>
      <c r="Q7" s="69">
        <v>41334</v>
      </c>
      <c r="R7" s="70" t="s">
        <v>42</v>
      </c>
      <c r="S7" s="69">
        <v>41275</v>
      </c>
      <c r="T7" s="69">
        <v>41334</v>
      </c>
      <c r="U7" s="70" t="s">
        <v>42</v>
      </c>
      <c r="V7" s="69">
        <v>41275</v>
      </c>
      <c r="W7" s="69">
        <v>41334</v>
      </c>
      <c r="X7" s="70" t="s">
        <v>42</v>
      </c>
      <c r="Y7" s="69">
        <v>41275</v>
      </c>
      <c r="Z7" s="69">
        <v>41334</v>
      </c>
      <c r="AA7" s="70" t="s">
        <v>42</v>
      </c>
      <c r="AB7" s="69">
        <v>41275</v>
      </c>
      <c r="AC7" s="69">
        <v>41334</v>
      </c>
      <c r="AD7" s="70" t="s">
        <v>42</v>
      </c>
      <c r="AE7" s="69">
        <v>41275</v>
      </c>
      <c r="AF7" s="69">
        <v>41334</v>
      </c>
      <c r="AG7" s="70" t="s">
        <v>42</v>
      </c>
      <c r="AH7" s="69">
        <v>41275</v>
      </c>
      <c r="AI7" s="69">
        <v>41334</v>
      </c>
      <c r="AJ7" s="70" t="s">
        <v>42</v>
      </c>
      <c r="AK7" s="69">
        <v>41275</v>
      </c>
      <c r="AL7" s="69">
        <v>41334</v>
      </c>
      <c r="AM7" s="70" t="s">
        <v>42</v>
      </c>
      <c r="AN7" s="69">
        <v>41275</v>
      </c>
      <c r="AO7" s="69">
        <v>41334</v>
      </c>
      <c r="AP7" s="70" t="s">
        <v>42</v>
      </c>
      <c r="AQ7" s="69">
        <v>41275</v>
      </c>
      <c r="AR7" s="69">
        <v>41334</v>
      </c>
      <c r="AS7" s="70" t="s">
        <v>42</v>
      </c>
      <c r="AT7" s="69">
        <v>41275</v>
      </c>
      <c r="AU7" s="69">
        <v>41334</v>
      </c>
      <c r="AV7" s="70" t="s">
        <v>42</v>
      </c>
    </row>
    <row r="8" spans="1:48" s="9" customFormat="1" ht="15">
      <c r="A8" s="9" t="s">
        <v>48</v>
      </c>
      <c r="B8" s="9" t="s">
        <v>47</v>
      </c>
      <c r="C8" s="10" t="s">
        <v>5</v>
      </c>
      <c r="D8" s="52" t="s">
        <v>6</v>
      </c>
      <c r="E8" s="52"/>
      <c r="F8" s="53"/>
      <c r="G8" s="71">
        <f>SUM(G10:G24)-G19</f>
        <v>26486.100000000002</v>
      </c>
      <c r="H8" s="72">
        <f>SUM(H10:H24)</f>
        <v>30995.3</v>
      </c>
      <c r="I8" s="73">
        <f>H8-G8</f>
        <v>4509.199999999997</v>
      </c>
      <c r="J8" s="74">
        <f>SUM(J10:J24)-J19</f>
        <v>26485.800000000007</v>
      </c>
      <c r="K8" s="74">
        <f>SUM(K10:K24)-K19</f>
        <v>31065.699999999997</v>
      </c>
      <c r="L8" s="75"/>
      <c r="M8" s="76">
        <f>SUM(M10:M24)</f>
        <v>14627.7</v>
      </c>
      <c r="N8" s="76">
        <f>SUM(N10:N24)</f>
        <v>16772.8</v>
      </c>
      <c r="O8" s="77">
        <f>N8-M8</f>
        <v>2145.0999999999985</v>
      </c>
      <c r="P8" s="76">
        <f>SUM(P10:P24)</f>
        <v>638.5000000000001</v>
      </c>
      <c r="Q8" s="76">
        <f>SUM(Q10:Q24)</f>
        <v>1613.1</v>
      </c>
      <c r="R8" s="77">
        <f>Q8-P8</f>
        <v>974.5999999999998</v>
      </c>
      <c r="S8" s="76">
        <f>SUM(S10:S24)</f>
        <v>1190.2</v>
      </c>
      <c r="T8" s="76">
        <f>SUM(T10:T24)</f>
        <v>1136.8000000000002</v>
      </c>
      <c r="U8" s="77">
        <f>T8-S8</f>
        <v>-53.399999999999864</v>
      </c>
      <c r="V8" s="76">
        <f>SUM(V10:V24)</f>
        <v>967.8</v>
      </c>
      <c r="W8" s="76">
        <f>SUM(W10:W24)</f>
        <v>1041.5</v>
      </c>
      <c r="X8" s="77">
        <f>W8-V8</f>
        <v>73.70000000000005</v>
      </c>
      <c r="Y8" s="76">
        <f>SUM(Y10:Y24)</f>
        <v>1026</v>
      </c>
      <c r="Z8" s="76">
        <f>SUM(Z10:Z24)</f>
        <v>938.1</v>
      </c>
      <c r="AA8" s="77">
        <f>Z8-Y8</f>
        <v>-87.89999999999998</v>
      </c>
      <c r="AB8" s="76">
        <f>SUM(AB10:AB24)</f>
        <v>1286.2000000000003</v>
      </c>
      <c r="AC8" s="76">
        <f>SUM(AC10:AC24)</f>
        <v>1276.1</v>
      </c>
      <c r="AD8" s="77">
        <f>AC8-AB8</f>
        <v>-10.100000000000364</v>
      </c>
      <c r="AE8" s="76">
        <f>SUM(AE10:AE24)</f>
        <v>686.7</v>
      </c>
      <c r="AF8" s="76">
        <f>SUM(AF10:AF24)</f>
        <v>674.9</v>
      </c>
      <c r="AG8" s="77">
        <f>AF8-AE8</f>
        <v>-11.800000000000068</v>
      </c>
      <c r="AH8" s="76">
        <f>SUM(AH10:AH24)</f>
        <v>703.5999999999999</v>
      </c>
      <c r="AI8" s="76">
        <f>SUM(AI10:AI24)</f>
        <v>570.2</v>
      </c>
      <c r="AJ8" s="77">
        <f>AI8-AH8</f>
        <v>-133.39999999999986</v>
      </c>
      <c r="AK8" s="76">
        <f>SUM(AK10:AK24)</f>
        <v>1017.5999999999999</v>
      </c>
      <c r="AL8" s="76">
        <f>SUM(AL10:AL24)</f>
        <v>2332.6</v>
      </c>
      <c r="AM8" s="77">
        <f>AL8-AK8</f>
        <v>1315</v>
      </c>
      <c r="AN8" s="76">
        <f>SUM(AN10:AN24)</f>
        <v>291.3</v>
      </c>
      <c r="AO8" s="76">
        <f>SUM(AO10:AO24)</f>
        <v>333.09999999999997</v>
      </c>
      <c r="AP8" s="77">
        <f>AO8-AN8</f>
        <v>41.799999999999955</v>
      </c>
      <c r="AQ8" s="76">
        <f>SUM(AQ10:AQ24)</f>
        <v>1372.8</v>
      </c>
      <c r="AR8" s="76">
        <f>SUM(AR10:AR24)</f>
        <v>1346.6000000000001</v>
      </c>
      <c r="AS8" s="77">
        <f>AR8-AQ8</f>
        <v>-26.199999999999818</v>
      </c>
      <c r="AT8" s="76">
        <f>SUM(AT10:AT24)</f>
        <v>2677.4</v>
      </c>
      <c r="AU8" s="76">
        <f>SUM(AU10:AU24)</f>
        <v>3029.9</v>
      </c>
      <c r="AV8" s="77">
        <f>AU8-AT8</f>
        <v>352.5</v>
      </c>
    </row>
    <row r="9" spans="3:48" s="1" customFormat="1" ht="15" hidden="1">
      <c r="C9" s="12"/>
      <c r="D9" s="12" t="s">
        <v>7</v>
      </c>
      <c r="E9" s="12"/>
      <c r="F9" s="13"/>
      <c r="G9" s="78"/>
      <c r="H9" s="79"/>
      <c r="I9" s="73">
        <f aca="true" t="shared" si="0" ref="I9:I24">H9-G9</f>
        <v>0</v>
      </c>
      <c r="J9" s="80"/>
      <c r="K9" s="80"/>
      <c r="L9" s="75"/>
      <c r="M9" s="81"/>
      <c r="N9" s="81"/>
      <c r="O9" s="82">
        <f aca="true" t="shared" si="1" ref="O9:O24">N9-M9</f>
        <v>0</v>
      </c>
      <c r="P9" s="81"/>
      <c r="Q9" s="81"/>
      <c r="R9" s="82">
        <f aca="true" t="shared" si="2" ref="R9:R24">Q9-P9</f>
        <v>0</v>
      </c>
      <c r="S9" s="81"/>
      <c r="T9" s="81"/>
      <c r="U9" s="82">
        <f aca="true" t="shared" si="3" ref="U9:U24">T9-S9</f>
        <v>0</v>
      </c>
      <c r="V9" s="81"/>
      <c r="W9" s="81"/>
      <c r="X9" s="82">
        <f aca="true" t="shared" si="4" ref="X9:X24">W9-V9</f>
        <v>0</v>
      </c>
      <c r="Y9" s="81"/>
      <c r="Z9" s="81"/>
      <c r="AA9" s="82">
        <f aca="true" t="shared" si="5" ref="AA9:AA24">Z9-Y9</f>
        <v>0</v>
      </c>
      <c r="AB9" s="81"/>
      <c r="AC9" s="81"/>
      <c r="AD9" s="82">
        <f aca="true" t="shared" si="6" ref="AD9:AD24">AC9-AB9</f>
        <v>0</v>
      </c>
      <c r="AE9" s="81"/>
      <c r="AF9" s="81"/>
      <c r="AG9" s="82">
        <f aca="true" t="shared" si="7" ref="AG9:AG24">AF9-AE9</f>
        <v>0</v>
      </c>
      <c r="AH9" s="81"/>
      <c r="AI9" s="81"/>
      <c r="AJ9" s="82">
        <f aca="true" t="shared" si="8" ref="AJ9:AJ24">AI9-AH9</f>
        <v>0</v>
      </c>
      <c r="AK9" s="81"/>
      <c r="AL9" s="81"/>
      <c r="AM9" s="82">
        <f aca="true" t="shared" si="9" ref="AM9:AM24">AL9-AK9</f>
        <v>0</v>
      </c>
      <c r="AN9" s="81"/>
      <c r="AO9" s="81"/>
      <c r="AP9" s="82">
        <f aca="true" t="shared" si="10" ref="AP9:AP24">AO9-AN9</f>
        <v>0</v>
      </c>
      <c r="AQ9" s="81"/>
      <c r="AR9" s="81"/>
      <c r="AS9" s="82">
        <f aca="true" t="shared" si="11" ref="AS9:AS24">AR9-AQ9</f>
        <v>0</v>
      </c>
      <c r="AT9" s="81"/>
      <c r="AU9" s="81"/>
      <c r="AV9" s="82">
        <f aca="true" t="shared" si="12" ref="AV9:AV24">AU9-AT9</f>
        <v>0</v>
      </c>
    </row>
    <row r="10" spans="2:48" s="1" customFormat="1" ht="29.25" customHeight="1">
      <c r="B10" s="1">
        <v>0.0556</v>
      </c>
      <c r="C10" s="12" t="s">
        <v>8</v>
      </c>
      <c r="D10" s="54" t="s">
        <v>9</v>
      </c>
      <c r="E10" s="54"/>
      <c r="F10" s="55"/>
      <c r="G10" s="79">
        <v>4451.5</v>
      </c>
      <c r="H10" s="37">
        <v>4292.9</v>
      </c>
      <c r="I10" s="83">
        <f t="shared" si="0"/>
        <v>-158.60000000000036</v>
      </c>
      <c r="J10" s="84">
        <f>M10+P10+S10+V10+Y10+AB10+AE10+AH10+AK10+AN10+AQ10+AT10</f>
        <v>4451.5</v>
      </c>
      <c r="K10" s="84">
        <f>N10+Q10+T10+W10+Z10+AC10+AF10+AI10+AL10+AO10+AR10+AU10</f>
        <v>4292.799999999999</v>
      </c>
      <c r="L10" s="85"/>
      <c r="M10" s="81">
        <v>3255.3</v>
      </c>
      <c r="N10" s="81">
        <v>2622.2</v>
      </c>
      <c r="O10" s="82">
        <f t="shared" si="1"/>
        <v>-633.1000000000004</v>
      </c>
      <c r="P10" s="81"/>
      <c r="Q10" s="81"/>
      <c r="R10" s="82">
        <f t="shared" si="2"/>
        <v>0</v>
      </c>
      <c r="S10" s="81"/>
      <c r="T10" s="81"/>
      <c r="U10" s="82">
        <f t="shared" si="3"/>
        <v>0</v>
      </c>
      <c r="V10" s="81">
        <v>78.5</v>
      </c>
      <c r="W10" s="81">
        <v>78.5</v>
      </c>
      <c r="X10" s="82">
        <f t="shared" si="4"/>
        <v>0</v>
      </c>
      <c r="Y10" s="81">
        <v>14.5</v>
      </c>
      <c r="Z10" s="81">
        <v>14.5</v>
      </c>
      <c r="AA10" s="82">
        <f t="shared" si="5"/>
        <v>0</v>
      </c>
      <c r="AB10" s="81">
        <v>0.2</v>
      </c>
      <c r="AC10" s="81">
        <v>1.5</v>
      </c>
      <c r="AD10" s="82">
        <f t="shared" si="6"/>
        <v>1.3</v>
      </c>
      <c r="AE10" s="81">
        <v>28</v>
      </c>
      <c r="AF10" s="81">
        <v>28</v>
      </c>
      <c r="AG10" s="82">
        <f t="shared" si="7"/>
        <v>0</v>
      </c>
      <c r="AH10" s="81"/>
      <c r="AI10" s="81"/>
      <c r="AJ10" s="82">
        <f t="shared" si="8"/>
        <v>0</v>
      </c>
      <c r="AK10" s="81">
        <v>0.5</v>
      </c>
      <c r="AL10" s="81">
        <v>0</v>
      </c>
      <c r="AM10" s="82">
        <f t="shared" si="9"/>
        <v>-0.5</v>
      </c>
      <c r="AN10" s="81">
        <v>0.5</v>
      </c>
      <c r="AO10" s="81">
        <v>0.5</v>
      </c>
      <c r="AP10" s="82">
        <f t="shared" si="10"/>
        <v>0</v>
      </c>
      <c r="AQ10" s="81">
        <v>0</v>
      </c>
      <c r="AR10" s="81">
        <v>0</v>
      </c>
      <c r="AS10" s="82">
        <f t="shared" si="11"/>
        <v>0</v>
      </c>
      <c r="AT10" s="81">
        <v>1074</v>
      </c>
      <c r="AU10" s="81">
        <v>1547.6</v>
      </c>
      <c r="AV10" s="82">
        <f t="shared" si="12"/>
        <v>473.5999999999999</v>
      </c>
    </row>
    <row r="11" spans="1:48" s="1" customFormat="1" ht="18" customHeight="1">
      <c r="A11" s="1">
        <v>0.1</v>
      </c>
      <c r="B11" s="1">
        <v>0.558</v>
      </c>
      <c r="C11" s="12" t="s">
        <v>10</v>
      </c>
      <c r="D11" s="54" t="s">
        <v>11</v>
      </c>
      <c r="E11" s="54"/>
      <c r="F11" s="55"/>
      <c r="G11" s="79">
        <v>1367.3</v>
      </c>
      <c r="H11" s="37">
        <v>1351.9</v>
      </c>
      <c r="I11" s="83">
        <f t="shared" si="0"/>
        <v>-15.399999999999864</v>
      </c>
      <c r="J11" s="84">
        <f aca="true" t="shared" si="13" ref="J11:K24">M11+P11+S11+V11+Y11+AB11+AE11+AH11+AK11+AN11+AQ11+AT11</f>
        <v>1367.1</v>
      </c>
      <c r="K11" s="84">
        <f t="shared" si="13"/>
        <v>1351.8</v>
      </c>
      <c r="L11" s="85"/>
      <c r="M11" s="81">
        <v>698.2</v>
      </c>
      <c r="N11" s="81">
        <v>688.6</v>
      </c>
      <c r="O11" s="82">
        <f t="shared" si="1"/>
        <v>-9.600000000000023</v>
      </c>
      <c r="P11" s="81">
        <v>49.9</v>
      </c>
      <c r="Q11" s="81">
        <v>49</v>
      </c>
      <c r="R11" s="82">
        <f t="shared" si="2"/>
        <v>-0.8999999999999986</v>
      </c>
      <c r="S11" s="81">
        <v>72.3</v>
      </c>
      <c r="T11" s="81">
        <v>72.3</v>
      </c>
      <c r="U11" s="82">
        <f t="shared" si="3"/>
        <v>0</v>
      </c>
      <c r="V11" s="81">
        <v>62.8</v>
      </c>
      <c r="W11" s="81">
        <v>59.2</v>
      </c>
      <c r="X11" s="82">
        <f t="shared" si="4"/>
        <v>-3.5999999999999943</v>
      </c>
      <c r="Y11" s="81">
        <v>64.3</v>
      </c>
      <c r="Z11" s="81">
        <v>58.8</v>
      </c>
      <c r="AA11" s="82">
        <f t="shared" si="5"/>
        <v>-5.5</v>
      </c>
      <c r="AB11" s="81">
        <v>2.7</v>
      </c>
      <c r="AC11" s="81">
        <v>2.9</v>
      </c>
      <c r="AD11" s="82">
        <f t="shared" si="6"/>
        <v>0.19999999999999973</v>
      </c>
      <c r="AE11" s="81">
        <v>57.2</v>
      </c>
      <c r="AF11" s="81">
        <v>73.1</v>
      </c>
      <c r="AG11" s="82">
        <f t="shared" si="7"/>
        <v>15.899999999999991</v>
      </c>
      <c r="AH11" s="81">
        <v>41</v>
      </c>
      <c r="AI11" s="81">
        <v>34.2</v>
      </c>
      <c r="AJ11" s="82">
        <f t="shared" si="8"/>
        <v>-6.799999999999997</v>
      </c>
      <c r="AK11" s="81">
        <v>28.6</v>
      </c>
      <c r="AL11" s="81">
        <v>27.9</v>
      </c>
      <c r="AM11" s="82">
        <f t="shared" si="9"/>
        <v>-0.7000000000000028</v>
      </c>
      <c r="AN11" s="81">
        <v>13.8</v>
      </c>
      <c r="AO11" s="81">
        <v>13.8</v>
      </c>
      <c r="AP11" s="82">
        <f t="shared" si="10"/>
        <v>0</v>
      </c>
      <c r="AQ11" s="81">
        <v>72.2</v>
      </c>
      <c r="AR11" s="81">
        <v>67.9</v>
      </c>
      <c r="AS11" s="82">
        <f t="shared" si="11"/>
        <v>-4.299999999999997</v>
      </c>
      <c r="AT11" s="81">
        <v>204.1</v>
      </c>
      <c r="AU11" s="81">
        <v>204.1</v>
      </c>
      <c r="AV11" s="82">
        <f t="shared" si="12"/>
        <v>0</v>
      </c>
    </row>
    <row r="12" spans="1:48" s="1" customFormat="1" ht="30" customHeight="1">
      <c r="A12" s="1">
        <v>0.225</v>
      </c>
      <c r="B12" s="1">
        <v>0.225</v>
      </c>
      <c r="C12" s="12" t="s">
        <v>12</v>
      </c>
      <c r="D12" s="54" t="s">
        <v>13</v>
      </c>
      <c r="E12" s="54"/>
      <c r="F12" s="55"/>
      <c r="G12" s="79">
        <v>153.4</v>
      </c>
      <c r="H12" s="37">
        <v>464</v>
      </c>
      <c r="I12" s="83">
        <f t="shared" si="0"/>
        <v>310.6</v>
      </c>
      <c r="J12" s="84">
        <f t="shared" si="13"/>
        <v>153.49999999999997</v>
      </c>
      <c r="K12" s="84">
        <f t="shared" si="13"/>
        <v>494.5</v>
      </c>
      <c r="L12" s="85"/>
      <c r="M12" s="81">
        <v>148.5</v>
      </c>
      <c r="N12" s="81">
        <v>419.8</v>
      </c>
      <c r="O12" s="82">
        <f t="shared" si="1"/>
        <v>271.3</v>
      </c>
      <c r="P12" s="81"/>
      <c r="Q12" s="81"/>
      <c r="R12" s="82">
        <f t="shared" si="2"/>
        <v>0</v>
      </c>
      <c r="S12" s="81"/>
      <c r="T12" s="81"/>
      <c r="U12" s="82">
        <f t="shared" si="3"/>
        <v>0</v>
      </c>
      <c r="V12" s="81"/>
      <c r="W12" s="81"/>
      <c r="X12" s="82">
        <f t="shared" si="4"/>
        <v>0</v>
      </c>
      <c r="Y12" s="81"/>
      <c r="Z12" s="81"/>
      <c r="AA12" s="82">
        <f t="shared" si="5"/>
        <v>0</v>
      </c>
      <c r="AB12" s="81">
        <v>4.7</v>
      </c>
      <c r="AC12" s="81">
        <v>10.8</v>
      </c>
      <c r="AD12" s="82">
        <f t="shared" si="6"/>
        <v>6.1000000000000005</v>
      </c>
      <c r="AE12" s="81"/>
      <c r="AF12" s="81"/>
      <c r="AG12" s="82">
        <f t="shared" si="7"/>
        <v>0</v>
      </c>
      <c r="AH12" s="81"/>
      <c r="AI12" s="81">
        <v>8.4</v>
      </c>
      <c r="AJ12" s="82">
        <f t="shared" si="8"/>
        <v>8.4</v>
      </c>
      <c r="AK12" s="81">
        <v>0</v>
      </c>
      <c r="AL12" s="81">
        <v>6.3</v>
      </c>
      <c r="AM12" s="82">
        <f t="shared" si="9"/>
        <v>6.3</v>
      </c>
      <c r="AN12" s="81"/>
      <c r="AO12" s="81">
        <v>10.5</v>
      </c>
      <c r="AP12" s="82">
        <f t="shared" si="10"/>
        <v>10.5</v>
      </c>
      <c r="AQ12" s="81">
        <v>0.2</v>
      </c>
      <c r="AR12" s="81">
        <v>31.9</v>
      </c>
      <c r="AS12" s="82">
        <f t="shared" si="11"/>
        <v>31.7</v>
      </c>
      <c r="AT12" s="81">
        <v>0.1</v>
      </c>
      <c r="AU12" s="81">
        <v>6.8</v>
      </c>
      <c r="AV12" s="82">
        <f t="shared" si="12"/>
        <v>6.7</v>
      </c>
    </row>
    <row r="13" spans="2:48" s="1" customFormat="1" ht="30.75" customHeight="1">
      <c r="B13" s="1">
        <v>1</v>
      </c>
      <c r="C13" s="12" t="s">
        <v>14</v>
      </c>
      <c r="D13" s="54" t="s">
        <v>15</v>
      </c>
      <c r="E13" s="54"/>
      <c r="F13" s="55"/>
      <c r="G13" s="79">
        <v>211.8</v>
      </c>
      <c r="H13" s="37">
        <v>612.5</v>
      </c>
      <c r="I13" s="83">
        <f t="shared" si="0"/>
        <v>400.7</v>
      </c>
      <c r="J13" s="84">
        <f t="shared" si="13"/>
        <v>211.90000000000003</v>
      </c>
      <c r="K13" s="84">
        <f t="shared" si="13"/>
        <v>612.3999999999999</v>
      </c>
      <c r="L13" s="85"/>
      <c r="M13" s="81">
        <v>148.3</v>
      </c>
      <c r="N13" s="81">
        <v>498.4</v>
      </c>
      <c r="O13" s="82">
        <f t="shared" si="1"/>
        <v>350.09999999999997</v>
      </c>
      <c r="P13" s="81">
        <v>1.9</v>
      </c>
      <c r="Q13" s="81">
        <v>4.7</v>
      </c>
      <c r="R13" s="82">
        <f t="shared" si="2"/>
        <v>2.8000000000000003</v>
      </c>
      <c r="S13" s="81">
        <v>12.6</v>
      </c>
      <c r="T13" s="81">
        <v>10.7</v>
      </c>
      <c r="U13" s="82">
        <f t="shared" si="3"/>
        <v>-1.9000000000000004</v>
      </c>
      <c r="V13" s="81">
        <v>0.8</v>
      </c>
      <c r="W13" s="81">
        <v>3.1</v>
      </c>
      <c r="X13" s="82">
        <f t="shared" si="4"/>
        <v>2.3</v>
      </c>
      <c r="Y13" s="81">
        <v>0.8</v>
      </c>
      <c r="Z13" s="81">
        <v>0.8</v>
      </c>
      <c r="AA13" s="82">
        <f t="shared" si="5"/>
        <v>0</v>
      </c>
      <c r="AB13" s="81">
        <v>2.6</v>
      </c>
      <c r="AC13" s="81">
        <v>4.6</v>
      </c>
      <c r="AD13" s="82">
        <f t="shared" si="6"/>
        <v>1.9999999999999996</v>
      </c>
      <c r="AE13" s="81">
        <v>1</v>
      </c>
      <c r="AF13" s="81">
        <v>10.8</v>
      </c>
      <c r="AG13" s="82">
        <f t="shared" si="7"/>
        <v>9.8</v>
      </c>
      <c r="AH13" s="81">
        <v>1</v>
      </c>
      <c r="AI13" s="81">
        <v>9.3</v>
      </c>
      <c r="AJ13" s="82">
        <f t="shared" si="8"/>
        <v>8.3</v>
      </c>
      <c r="AK13" s="81">
        <v>4.5</v>
      </c>
      <c r="AL13" s="81">
        <v>20.3</v>
      </c>
      <c r="AM13" s="82">
        <f t="shared" si="9"/>
        <v>15.8</v>
      </c>
      <c r="AN13" s="81">
        <v>2.2</v>
      </c>
      <c r="AO13" s="81">
        <v>2.2</v>
      </c>
      <c r="AP13" s="82">
        <f t="shared" si="10"/>
        <v>0</v>
      </c>
      <c r="AQ13" s="81">
        <v>2.8</v>
      </c>
      <c r="AR13" s="81">
        <v>6</v>
      </c>
      <c r="AS13" s="82">
        <f t="shared" si="11"/>
        <v>3.2</v>
      </c>
      <c r="AT13" s="81">
        <v>33.4</v>
      </c>
      <c r="AU13" s="81">
        <v>41.5</v>
      </c>
      <c r="AV13" s="82">
        <f t="shared" si="12"/>
        <v>8.100000000000001</v>
      </c>
    </row>
    <row r="14" spans="2:48" s="1" customFormat="1" ht="39.75" customHeight="1">
      <c r="B14" s="1">
        <v>0.9</v>
      </c>
      <c r="C14" s="12" t="s">
        <v>16</v>
      </c>
      <c r="D14" s="54" t="s">
        <v>17</v>
      </c>
      <c r="E14" s="54"/>
      <c r="F14" s="55"/>
      <c r="G14" s="79">
        <v>344.3</v>
      </c>
      <c r="H14" s="37">
        <v>360.2</v>
      </c>
      <c r="I14" s="83">
        <f t="shared" si="0"/>
        <v>15.899999999999977</v>
      </c>
      <c r="J14" s="84">
        <f t="shared" si="13"/>
        <v>344.29999999999995</v>
      </c>
      <c r="K14" s="84">
        <f t="shared" si="13"/>
        <v>400.2</v>
      </c>
      <c r="L14" s="85"/>
      <c r="M14" s="81">
        <v>275.2</v>
      </c>
      <c r="N14" s="81">
        <v>322.1</v>
      </c>
      <c r="O14" s="82">
        <f t="shared" si="1"/>
        <v>46.900000000000034</v>
      </c>
      <c r="P14" s="81">
        <v>3.3</v>
      </c>
      <c r="Q14" s="81">
        <v>3.6</v>
      </c>
      <c r="R14" s="82">
        <f t="shared" si="2"/>
        <v>0.30000000000000027</v>
      </c>
      <c r="S14" s="81">
        <v>9.6</v>
      </c>
      <c r="T14" s="81">
        <v>10.7</v>
      </c>
      <c r="U14" s="82">
        <f t="shared" si="3"/>
        <v>1.0999999999999996</v>
      </c>
      <c r="V14" s="81"/>
      <c r="W14" s="81"/>
      <c r="X14" s="82">
        <f t="shared" si="4"/>
        <v>0</v>
      </c>
      <c r="Y14" s="81">
        <v>0.9</v>
      </c>
      <c r="Z14" s="81">
        <v>0.9</v>
      </c>
      <c r="AA14" s="82">
        <f t="shared" si="5"/>
        <v>0</v>
      </c>
      <c r="AB14" s="81">
        <v>11.2</v>
      </c>
      <c r="AC14" s="81">
        <v>12</v>
      </c>
      <c r="AD14" s="82">
        <f t="shared" si="6"/>
        <v>0.8000000000000007</v>
      </c>
      <c r="AE14" s="81">
        <v>0.7</v>
      </c>
      <c r="AF14" s="81">
        <v>0.8</v>
      </c>
      <c r="AG14" s="82">
        <f t="shared" si="7"/>
        <v>0.10000000000000009</v>
      </c>
      <c r="AH14" s="81"/>
      <c r="AI14" s="81"/>
      <c r="AJ14" s="82">
        <f t="shared" si="8"/>
        <v>0</v>
      </c>
      <c r="AK14" s="81">
        <v>2.6</v>
      </c>
      <c r="AL14" s="81">
        <v>2.9</v>
      </c>
      <c r="AM14" s="82">
        <f t="shared" si="9"/>
        <v>0.2999999999999998</v>
      </c>
      <c r="AN14" s="81">
        <v>5.4</v>
      </c>
      <c r="AO14" s="81">
        <v>6</v>
      </c>
      <c r="AP14" s="82">
        <f t="shared" si="10"/>
        <v>0.5999999999999996</v>
      </c>
      <c r="AQ14" s="81">
        <v>4.7</v>
      </c>
      <c r="AR14" s="81">
        <v>5.2</v>
      </c>
      <c r="AS14" s="82">
        <f t="shared" si="11"/>
        <v>0.5</v>
      </c>
      <c r="AT14" s="81">
        <v>30.7</v>
      </c>
      <c r="AU14" s="81">
        <v>36</v>
      </c>
      <c r="AV14" s="82">
        <f t="shared" si="12"/>
        <v>5.300000000000001</v>
      </c>
    </row>
    <row r="15" spans="1:48" s="1" customFormat="1" ht="15">
      <c r="A15" s="1">
        <v>0.5</v>
      </c>
      <c r="B15" s="1">
        <v>0.5</v>
      </c>
      <c r="C15" s="12" t="s">
        <v>45</v>
      </c>
      <c r="D15" s="54" t="s">
        <v>44</v>
      </c>
      <c r="E15" s="54"/>
      <c r="F15" s="55"/>
      <c r="G15" s="79">
        <v>4.5</v>
      </c>
      <c r="H15" s="37">
        <v>4.5</v>
      </c>
      <c r="I15" s="83">
        <f t="shared" si="0"/>
        <v>0</v>
      </c>
      <c r="J15" s="84">
        <f t="shared" si="13"/>
        <v>4.6000000000000005</v>
      </c>
      <c r="K15" s="84">
        <f t="shared" si="13"/>
        <v>4.6000000000000005</v>
      </c>
      <c r="L15" s="85"/>
      <c r="M15" s="81">
        <v>3.7</v>
      </c>
      <c r="N15" s="81">
        <v>3.7</v>
      </c>
      <c r="O15" s="82">
        <f t="shared" si="1"/>
        <v>0</v>
      </c>
      <c r="P15" s="81"/>
      <c r="Q15" s="81"/>
      <c r="R15" s="82">
        <f t="shared" si="2"/>
        <v>0</v>
      </c>
      <c r="S15" s="81"/>
      <c r="T15" s="81"/>
      <c r="U15" s="82">
        <f t="shared" si="3"/>
        <v>0</v>
      </c>
      <c r="V15" s="81"/>
      <c r="W15" s="81"/>
      <c r="X15" s="82">
        <f t="shared" si="4"/>
        <v>0</v>
      </c>
      <c r="Y15" s="81"/>
      <c r="Z15" s="81"/>
      <c r="AA15" s="82">
        <f t="shared" si="5"/>
        <v>0</v>
      </c>
      <c r="AB15" s="81"/>
      <c r="AC15" s="81"/>
      <c r="AD15" s="82">
        <f t="shared" si="6"/>
        <v>0</v>
      </c>
      <c r="AE15" s="81"/>
      <c r="AF15" s="81"/>
      <c r="AG15" s="82">
        <f t="shared" si="7"/>
        <v>0</v>
      </c>
      <c r="AH15" s="81"/>
      <c r="AI15" s="81"/>
      <c r="AJ15" s="82">
        <f t="shared" si="8"/>
        <v>0</v>
      </c>
      <c r="AK15" s="81"/>
      <c r="AL15" s="81"/>
      <c r="AM15" s="82">
        <f t="shared" si="9"/>
        <v>0</v>
      </c>
      <c r="AN15" s="81"/>
      <c r="AO15" s="81"/>
      <c r="AP15" s="82">
        <f t="shared" si="10"/>
        <v>0</v>
      </c>
      <c r="AQ15" s="81">
        <v>0.9</v>
      </c>
      <c r="AR15" s="81">
        <v>0.9</v>
      </c>
      <c r="AS15" s="82">
        <f t="shared" si="11"/>
        <v>0</v>
      </c>
      <c r="AT15" s="81"/>
      <c r="AU15" s="81"/>
      <c r="AV15" s="82">
        <f t="shared" si="12"/>
        <v>0</v>
      </c>
    </row>
    <row r="16" spans="1:48" s="1" customFormat="1" ht="26.25" customHeight="1">
      <c r="A16" s="1">
        <v>0.45</v>
      </c>
      <c r="B16" s="1">
        <v>0.45</v>
      </c>
      <c r="C16" s="12" t="s">
        <v>18</v>
      </c>
      <c r="D16" s="54" t="s">
        <v>19</v>
      </c>
      <c r="E16" s="54"/>
      <c r="F16" s="55"/>
      <c r="G16" s="79">
        <v>4.8</v>
      </c>
      <c r="H16" s="37">
        <v>4.8</v>
      </c>
      <c r="I16" s="83">
        <f t="shared" si="0"/>
        <v>0</v>
      </c>
      <c r="J16" s="84">
        <f t="shared" si="13"/>
        <v>4.9</v>
      </c>
      <c r="K16" s="84">
        <f t="shared" si="13"/>
        <v>5.300000000000001</v>
      </c>
      <c r="L16" s="85"/>
      <c r="M16" s="81">
        <v>0.4</v>
      </c>
      <c r="N16" s="81">
        <v>0.4</v>
      </c>
      <c r="O16" s="82">
        <f t="shared" si="1"/>
        <v>0</v>
      </c>
      <c r="P16" s="81">
        <v>4.5</v>
      </c>
      <c r="Q16" s="81">
        <v>4.9</v>
      </c>
      <c r="R16" s="82">
        <f t="shared" si="2"/>
        <v>0.40000000000000036</v>
      </c>
      <c r="S16" s="81"/>
      <c r="T16" s="81"/>
      <c r="U16" s="82">
        <f t="shared" si="3"/>
        <v>0</v>
      </c>
      <c r="V16" s="81"/>
      <c r="W16" s="81"/>
      <c r="X16" s="82">
        <f t="shared" si="4"/>
        <v>0</v>
      </c>
      <c r="Y16" s="81"/>
      <c r="Z16" s="81"/>
      <c r="AA16" s="82">
        <f t="shared" si="5"/>
        <v>0</v>
      </c>
      <c r="AB16" s="81"/>
      <c r="AC16" s="81"/>
      <c r="AD16" s="82">
        <f t="shared" si="6"/>
        <v>0</v>
      </c>
      <c r="AE16" s="81"/>
      <c r="AF16" s="81"/>
      <c r="AG16" s="82">
        <f t="shared" si="7"/>
        <v>0</v>
      </c>
      <c r="AH16" s="81"/>
      <c r="AI16" s="81"/>
      <c r="AJ16" s="82">
        <f t="shared" si="8"/>
        <v>0</v>
      </c>
      <c r="AK16" s="81"/>
      <c r="AL16" s="81"/>
      <c r="AM16" s="82">
        <f t="shared" si="9"/>
        <v>0</v>
      </c>
      <c r="AN16" s="81"/>
      <c r="AO16" s="81"/>
      <c r="AP16" s="82">
        <f t="shared" si="10"/>
        <v>0</v>
      </c>
      <c r="AQ16" s="81"/>
      <c r="AR16" s="81"/>
      <c r="AS16" s="82">
        <f t="shared" si="11"/>
        <v>0</v>
      </c>
      <c r="AT16" s="81"/>
      <c r="AU16" s="81"/>
      <c r="AV16" s="82">
        <f t="shared" si="12"/>
        <v>0</v>
      </c>
    </row>
    <row r="17" spans="1:48" s="1" customFormat="1" ht="17.25" customHeight="1">
      <c r="A17" s="1">
        <v>1</v>
      </c>
      <c r="C17" s="12" t="s">
        <v>20</v>
      </c>
      <c r="D17" s="54" t="s">
        <v>21</v>
      </c>
      <c r="E17" s="54"/>
      <c r="F17" s="55"/>
      <c r="G17" s="79">
        <v>1350.9</v>
      </c>
      <c r="H17" s="37">
        <v>1148</v>
      </c>
      <c r="I17" s="83">
        <f t="shared" si="0"/>
        <v>-202.9000000000001</v>
      </c>
      <c r="J17" s="84">
        <f t="shared" si="13"/>
        <v>1350.9000000000003</v>
      </c>
      <c r="K17" s="84">
        <f t="shared" si="13"/>
        <v>1147.9</v>
      </c>
      <c r="L17" s="85"/>
      <c r="M17" s="81">
        <v>911.6</v>
      </c>
      <c r="N17" s="81">
        <v>770.7</v>
      </c>
      <c r="O17" s="82">
        <f t="shared" si="1"/>
        <v>-140.89999999999998</v>
      </c>
      <c r="P17" s="81">
        <v>30.2</v>
      </c>
      <c r="Q17" s="81">
        <v>27.1</v>
      </c>
      <c r="R17" s="82">
        <f t="shared" si="2"/>
        <v>-3.099999999999998</v>
      </c>
      <c r="S17" s="81">
        <v>43.4</v>
      </c>
      <c r="T17" s="81">
        <v>38.8</v>
      </c>
      <c r="U17" s="82">
        <f t="shared" si="3"/>
        <v>-4.600000000000001</v>
      </c>
      <c r="V17" s="81">
        <v>24.4</v>
      </c>
      <c r="W17" s="81">
        <v>24.1</v>
      </c>
      <c r="X17" s="82">
        <f t="shared" si="4"/>
        <v>-0.29999999999999716</v>
      </c>
      <c r="Y17" s="81">
        <v>21.3</v>
      </c>
      <c r="Z17" s="81">
        <v>19.9</v>
      </c>
      <c r="AA17" s="82">
        <f t="shared" si="5"/>
        <v>-1.4000000000000021</v>
      </c>
      <c r="AB17" s="81">
        <v>26</v>
      </c>
      <c r="AC17" s="81">
        <v>20.6</v>
      </c>
      <c r="AD17" s="82">
        <f t="shared" si="6"/>
        <v>-5.399999999999999</v>
      </c>
      <c r="AE17" s="81">
        <v>16.7</v>
      </c>
      <c r="AF17" s="81">
        <v>15.3</v>
      </c>
      <c r="AG17" s="82">
        <f t="shared" si="7"/>
        <v>-1.3999999999999986</v>
      </c>
      <c r="AH17" s="81">
        <v>8.7</v>
      </c>
      <c r="AI17" s="81">
        <v>8</v>
      </c>
      <c r="AJ17" s="82">
        <f t="shared" si="8"/>
        <v>-0.6999999999999993</v>
      </c>
      <c r="AK17" s="81">
        <v>127.5</v>
      </c>
      <c r="AL17" s="81">
        <v>108.9</v>
      </c>
      <c r="AM17" s="82">
        <f t="shared" si="9"/>
        <v>-18.599999999999994</v>
      </c>
      <c r="AN17" s="81">
        <v>7</v>
      </c>
      <c r="AO17" s="81">
        <v>6.5</v>
      </c>
      <c r="AP17" s="82">
        <f t="shared" si="10"/>
        <v>-0.5</v>
      </c>
      <c r="AQ17" s="81">
        <v>21.9</v>
      </c>
      <c r="AR17" s="81">
        <v>20.9</v>
      </c>
      <c r="AS17" s="82">
        <f t="shared" si="11"/>
        <v>-1</v>
      </c>
      <c r="AT17" s="81">
        <v>112.2</v>
      </c>
      <c r="AU17" s="81">
        <v>87.1</v>
      </c>
      <c r="AV17" s="82">
        <f t="shared" si="12"/>
        <v>-25.10000000000001</v>
      </c>
    </row>
    <row r="18" spans="2:48" s="1" customFormat="1" ht="15">
      <c r="B18" s="1">
        <v>0.175</v>
      </c>
      <c r="C18" s="12" t="s">
        <v>22</v>
      </c>
      <c r="D18" s="54" t="s">
        <v>23</v>
      </c>
      <c r="E18" s="54"/>
      <c r="F18" s="55"/>
      <c r="G18" s="79">
        <v>3257.6</v>
      </c>
      <c r="H18" s="37">
        <v>1350.9</v>
      </c>
      <c r="I18" s="83">
        <f t="shared" si="0"/>
        <v>-1906.6999999999998</v>
      </c>
      <c r="J18" s="84">
        <f t="shared" si="13"/>
        <v>3257.5</v>
      </c>
      <c r="K18" s="84">
        <f t="shared" si="13"/>
        <v>1350.8999999999999</v>
      </c>
      <c r="L18" s="85"/>
      <c r="M18" s="81">
        <v>3152.5</v>
      </c>
      <c r="N18" s="81">
        <v>1231.7</v>
      </c>
      <c r="O18" s="82">
        <f t="shared" si="1"/>
        <v>-1920.8</v>
      </c>
      <c r="P18" s="81">
        <v>0.1</v>
      </c>
      <c r="Q18" s="81">
        <v>0.1</v>
      </c>
      <c r="R18" s="82">
        <f t="shared" si="2"/>
        <v>0</v>
      </c>
      <c r="S18" s="81">
        <v>0.8</v>
      </c>
      <c r="T18" s="81">
        <v>0.8</v>
      </c>
      <c r="U18" s="82">
        <f t="shared" si="3"/>
        <v>0</v>
      </c>
      <c r="V18" s="81">
        <v>62.1</v>
      </c>
      <c r="W18" s="81">
        <v>69.9</v>
      </c>
      <c r="X18" s="82">
        <f t="shared" si="4"/>
        <v>7.800000000000004</v>
      </c>
      <c r="Y18" s="81">
        <v>0.6</v>
      </c>
      <c r="Z18" s="81">
        <v>0.6</v>
      </c>
      <c r="AA18" s="82">
        <f t="shared" si="5"/>
        <v>0</v>
      </c>
      <c r="AB18" s="81">
        <v>4.3</v>
      </c>
      <c r="AC18" s="81">
        <v>4.3</v>
      </c>
      <c r="AD18" s="82">
        <f t="shared" si="6"/>
        <v>0</v>
      </c>
      <c r="AE18" s="81"/>
      <c r="AF18" s="81"/>
      <c r="AG18" s="82">
        <f t="shared" si="7"/>
        <v>0</v>
      </c>
      <c r="AH18" s="81"/>
      <c r="AI18" s="81"/>
      <c r="AJ18" s="82">
        <f t="shared" si="8"/>
        <v>0</v>
      </c>
      <c r="AK18" s="81">
        <v>0</v>
      </c>
      <c r="AL18" s="81">
        <v>0</v>
      </c>
      <c r="AM18" s="82">
        <f t="shared" si="9"/>
        <v>0</v>
      </c>
      <c r="AN18" s="81">
        <v>0.9</v>
      </c>
      <c r="AO18" s="81">
        <v>0.9</v>
      </c>
      <c r="AP18" s="82">
        <f t="shared" si="10"/>
        <v>0</v>
      </c>
      <c r="AQ18" s="81">
        <v>4.1</v>
      </c>
      <c r="AR18" s="81">
        <v>10.5</v>
      </c>
      <c r="AS18" s="82">
        <f t="shared" si="11"/>
        <v>6.4</v>
      </c>
      <c r="AT18" s="81">
        <v>32.1</v>
      </c>
      <c r="AU18" s="81">
        <v>32.1</v>
      </c>
      <c r="AV18" s="82">
        <f t="shared" si="12"/>
        <v>0</v>
      </c>
    </row>
    <row r="19" spans="3:48" s="1" customFormat="1" ht="15">
      <c r="C19" s="12" t="s">
        <v>24</v>
      </c>
      <c r="D19" s="54" t="s">
        <v>25</v>
      </c>
      <c r="E19" s="54"/>
      <c r="F19" s="55"/>
      <c r="G19" s="79"/>
      <c r="H19" s="37"/>
      <c r="I19" s="83">
        <f t="shared" si="0"/>
        <v>0</v>
      </c>
      <c r="J19" s="84">
        <f t="shared" si="13"/>
        <v>0</v>
      </c>
      <c r="K19" s="84">
        <f t="shared" si="13"/>
        <v>0</v>
      </c>
      <c r="L19" s="85"/>
      <c r="M19" s="81"/>
      <c r="N19" s="81"/>
      <c r="O19" s="82">
        <f t="shared" si="1"/>
        <v>0</v>
      </c>
      <c r="P19" s="81"/>
      <c r="Q19" s="81"/>
      <c r="R19" s="82">
        <f t="shared" si="2"/>
        <v>0</v>
      </c>
      <c r="S19" s="81"/>
      <c r="T19" s="81"/>
      <c r="U19" s="82">
        <f t="shared" si="3"/>
        <v>0</v>
      </c>
      <c r="V19" s="81"/>
      <c r="W19" s="81"/>
      <c r="X19" s="82">
        <f t="shared" si="4"/>
        <v>0</v>
      </c>
      <c r="Y19" s="81"/>
      <c r="Z19" s="81"/>
      <c r="AA19" s="82">
        <f t="shared" si="5"/>
        <v>0</v>
      </c>
      <c r="AB19" s="81"/>
      <c r="AC19" s="81"/>
      <c r="AD19" s="82">
        <f t="shared" si="6"/>
        <v>0</v>
      </c>
      <c r="AE19" s="81"/>
      <c r="AF19" s="81"/>
      <c r="AG19" s="82">
        <f t="shared" si="7"/>
        <v>0</v>
      </c>
      <c r="AH19" s="81"/>
      <c r="AI19" s="81"/>
      <c r="AJ19" s="82">
        <f t="shared" si="8"/>
        <v>0</v>
      </c>
      <c r="AK19" s="81"/>
      <c r="AL19" s="81"/>
      <c r="AM19" s="82">
        <f t="shared" si="9"/>
        <v>0</v>
      </c>
      <c r="AN19" s="81"/>
      <c r="AO19" s="81"/>
      <c r="AP19" s="82">
        <f t="shared" si="10"/>
        <v>0</v>
      </c>
      <c r="AQ19" s="81"/>
      <c r="AR19" s="81"/>
      <c r="AS19" s="82">
        <f t="shared" si="11"/>
        <v>0</v>
      </c>
      <c r="AT19" s="81"/>
      <c r="AU19" s="81"/>
      <c r="AV19" s="82">
        <f t="shared" si="12"/>
        <v>0</v>
      </c>
    </row>
    <row r="20" spans="3:48" s="15" customFormat="1" ht="15">
      <c r="C20" s="16" t="s">
        <v>26</v>
      </c>
      <c r="D20" s="50" t="s">
        <v>27</v>
      </c>
      <c r="E20" s="50"/>
      <c r="F20" s="51"/>
      <c r="G20" s="86">
        <v>283.9</v>
      </c>
      <c r="H20" s="87">
        <v>3871.8</v>
      </c>
      <c r="I20" s="83">
        <f t="shared" si="0"/>
        <v>3587.9</v>
      </c>
      <c r="J20" s="84">
        <f t="shared" si="13"/>
        <v>283.79999999999995</v>
      </c>
      <c r="K20" s="84">
        <f t="shared" si="13"/>
        <v>3871.700000000001</v>
      </c>
      <c r="L20" s="85"/>
      <c r="M20" s="88">
        <v>134.4</v>
      </c>
      <c r="N20" s="88">
        <v>2654</v>
      </c>
      <c r="O20" s="82">
        <f t="shared" si="1"/>
        <v>2519.6</v>
      </c>
      <c r="P20" s="88">
        <v>25.7</v>
      </c>
      <c r="Q20" s="88">
        <v>456.9</v>
      </c>
      <c r="R20" s="82">
        <f t="shared" si="2"/>
        <v>431.2</v>
      </c>
      <c r="S20" s="88"/>
      <c r="T20" s="88">
        <v>4.3</v>
      </c>
      <c r="U20" s="82">
        <f t="shared" si="3"/>
        <v>4.3</v>
      </c>
      <c r="V20" s="88">
        <v>25.4</v>
      </c>
      <c r="W20" s="88">
        <v>58.8</v>
      </c>
      <c r="X20" s="82">
        <f t="shared" si="4"/>
        <v>33.4</v>
      </c>
      <c r="Y20" s="88">
        <v>0.5</v>
      </c>
      <c r="Z20" s="88">
        <v>46.3</v>
      </c>
      <c r="AA20" s="82">
        <f t="shared" si="5"/>
        <v>45.8</v>
      </c>
      <c r="AB20" s="88">
        <v>1.5</v>
      </c>
      <c r="AC20" s="88">
        <v>4.4</v>
      </c>
      <c r="AD20" s="82">
        <f t="shared" si="6"/>
        <v>2.9000000000000004</v>
      </c>
      <c r="AE20" s="88">
        <v>12.6</v>
      </c>
      <c r="AF20" s="88">
        <v>63.1</v>
      </c>
      <c r="AG20" s="82">
        <f t="shared" si="7"/>
        <v>50.5</v>
      </c>
      <c r="AH20" s="88">
        <v>74.3</v>
      </c>
      <c r="AI20" s="88">
        <v>74.3</v>
      </c>
      <c r="AJ20" s="82">
        <f t="shared" si="8"/>
        <v>0</v>
      </c>
      <c r="AK20" s="88"/>
      <c r="AL20" s="88">
        <v>476.4</v>
      </c>
      <c r="AM20" s="82">
        <f t="shared" si="9"/>
        <v>476.4</v>
      </c>
      <c r="AN20" s="88">
        <v>1.2</v>
      </c>
      <c r="AO20" s="88">
        <v>1.4</v>
      </c>
      <c r="AP20" s="82">
        <f t="shared" si="10"/>
        <v>0.19999999999999996</v>
      </c>
      <c r="AQ20" s="88"/>
      <c r="AR20" s="88">
        <v>14.9</v>
      </c>
      <c r="AS20" s="82">
        <f t="shared" si="11"/>
        <v>14.9</v>
      </c>
      <c r="AT20" s="88">
        <v>8.2</v>
      </c>
      <c r="AU20" s="88">
        <v>16.9</v>
      </c>
      <c r="AV20" s="82">
        <f t="shared" si="12"/>
        <v>8.7</v>
      </c>
    </row>
    <row r="21" spans="3:48" s="15" customFormat="1" ht="16.5" customHeight="1">
      <c r="C21" s="16" t="s">
        <v>28</v>
      </c>
      <c r="D21" s="50" t="s">
        <v>29</v>
      </c>
      <c r="E21" s="50"/>
      <c r="F21" s="51"/>
      <c r="G21" s="86">
        <v>10098</v>
      </c>
      <c r="H21" s="87">
        <v>9674.1</v>
      </c>
      <c r="I21" s="83">
        <f t="shared" si="0"/>
        <v>-423.89999999999964</v>
      </c>
      <c r="J21" s="84">
        <f t="shared" si="13"/>
        <v>10097.9</v>
      </c>
      <c r="K21" s="84">
        <f t="shared" si="13"/>
        <v>9673.899999999998</v>
      </c>
      <c r="L21" s="85"/>
      <c r="M21" s="88">
        <v>4585.8</v>
      </c>
      <c r="N21" s="88">
        <v>4602.9</v>
      </c>
      <c r="O21" s="82">
        <f t="shared" si="1"/>
        <v>17.099999999999454</v>
      </c>
      <c r="P21" s="88">
        <v>305.1</v>
      </c>
      <c r="Q21" s="88">
        <v>280.2</v>
      </c>
      <c r="R21" s="82">
        <f t="shared" si="2"/>
        <v>-24.900000000000034</v>
      </c>
      <c r="S21" s="88">
        <v>815.6</v>
      </c>
      <c r="T21" s="88">
        <v>793.7</v>
      </c>
      <c r="U21" s="82">
        <f t="shared" si="3"/>
        <v>-21.899999999999977</v>
      </c>
      <c r="V21" s="88">
        <v>109.4</v>
      </c>
      <c r="W21" s="88">
        <v>102.2</v>
      </c>
      <c r="X21" s="82">
        <f t="shared" si="4"/>
        <v>-7.200000000000003</v>
      </c>
      <c r="Y21" s="88">
        <v>198.9</v>
      </c>
      <c r="Z21" s="88">
        <v>164.9</v>
      </c>
      <c r="AA21" s="82">
        <f t="shared" si="5"/>
        <v>-34</v>
      </c>
      <c r="AB21" s="88">
        <v>1024.4</v>
      </c>
      <c r="AC21" s="88">
        <v>979.3</v>
      </c>
      <c r="AD21" s="82">
        <f t="shared" si="6"/>
        <v>-45.100000000000136</v>
      </c>
      <c r="AE21" s="88">
        <v>234.7</v>
      </c>
      <c r="AF21" s="88">
        <v>205.4</v>
      </c>
      <c r="AG21" s="82">
        <f t="shared" si="7"/>
        <v>-29.299999999999983</v>
      </c>
      <c r="AH21" s="88">
        <v>201.7</v>
      </c>
      <c r="AI21" s="88">
        <v>156.3</v>
      </c>
      <c r="AJ21" s="82">
        <f t="shared" si="8"/>
        <v>-45.39999999999998</v>
      </c>
      <c r="AK21" s="88">
        <v>549.4</v>
      </c>
      <c r="AL21" s="88">
        <v>508.4</v>
      </c>
      <c r="AM21" s="82">
        <f t="shared" si="9"/>
        <v>-41</v>
      </c>
      <c r="AN21" s="88">
        <v>119.3</v>
      </c>
      <c r="AO21" s="88">
        <v>105.7</v>
      </c>
      <c r="AP21" s="82">
        <f t="shared" si="10"/>
        <v>-13.599999999999994</v>
      </c>
      <c r="AQ21" s="88">
        <v>1021.5</v>
      </c>
      <c r="AR21" s="88">
        <v>964.8</v>
      </c>
      <c r="AS21" s="82">
        <f t="shared" si="11"/>
        <v>-56.700000000000045</v>
      </c>
      <c r="AT21" s="88">
        <v>932.1</v>
      </c>
      <c r="AU21" s="88">
        <v>810.1</v>
      </c>
      <c r="AV21" s="82">
        <f t="shared" si="12"/>
        <v>-122</v>
      </c>
    </row>
    <row r="22" spans="1:48" s="1" customFormat="1" ht="15">
      <c r="A22" s="1">
        <v>1</v>
      </c>
      <c r="C22" s="12" t="s">
        <v>30</v>
      </c>
      <c r="D22" s="54" t="s">
        <v>31</v>
      </c>
      <c r="E22" s="54"/>
      <c r="F22" s="55"/>
      <c r="G22" s="79">
        <v>4895</v>
      </c>
      <c r="H22" s="37">
        <v>6639.6</v>
      </c>
      <c r="I22" s="83">
        <f t="shared" si="0"/>
        <v>1744.6000000000004</v>
      </c>
      <c r="J22" s="84">
        <f t="shared" si="13"/>
        <v>4894.800000000001</v>
      </c>
      <c r="K22" s="84">
        <f t="shared" si="13"/>
        <v>6639.699999999999</v>
      </c>
      <c r="L22" s="85"/>
      <c r="M22" s="81">
        <v>1269.5</v>
      </c>
      <c r="N22" s="81">
        <v>2914</v>
      </c>
      <c r="O22" s="82">
        <f t="shared" si="1"/>
        <v>1644.5</v>
      </c>
      <c r="P22" s="81">
        <v>217.7</v>
      </c>
      <c r="Q22" s="81">
        <v>258.5</v>
      </c>
      <c r="R22" s="82">
        <f t="shared" si="2"/>
        <v>40.80000000000001</v>
      </c>
      <c r="S22" s="81">
        <v>232.2</v>
      </c>
      <c r="T22" s="81">
        <v>201.8</v>
      </c>
      <c r="U22" s="82">
        <f t="shared" si="3"/>
        <v>-30.399999999999977</v>
      </c>
      <c r="V22" s="81">
        <v>604.4</v>
      </c>
      <c r="W22" s="81">
        <v>645.7</v>
      </c>
      <c r="X22" s="82">
        <f t="shared" si="4"/>
        <v>41.30000000000007</v>
      </c>
      <c r="Y22" s="81">
        <v>724.2</v>
      </c>
      <c r="Z22" s="81">
        <v>631.4</v>
      </c>
      <c r="AA22" s="82">
        <f t="shared" si="5"/>
        <v>-92.80000000000007</v>
      </c>
      <c r="AB22" s="81">
        <v>199</v>
      </c>
      <c r="AC22" s="81">
        <v>226.1</v>
      </c>
      <c r="AD22" s="82">
        <f t="shared" si="6"/>
        <v>27.099999999999994</v>
      </c>
      <c r="AE22" s="81">
        <v>335.3</v>
      </c>
      <c r="AF22" s="81">
        <v>263.3</v>
      </c>
      <c r="AG22" s="82">
        <f t="shared" si="7"/>
        <v>-72</v>
      </c>
      <c r="AH22" s="81">
        <v>376.9</v>
      </c>
      <c r="AI22" s="81">
        <v>279.7</v>
      </c>
      <c r="AJ22" s="82">
        <f t="shared" si="8"/>
        <v>-97.19999999999999</v>
      </c>
      <c r="AK22" s="81">
        <v>304.5</v>
      </c>
      <c r="AL22" s="81">
        <v>567.2</v>
      </c>
      <c r="AM22" s="82">
        <f t="shared" si="9"/>
        <v>262.70000000000005</v>
      </c>
      <c r="AN22" s="81">
        <v>139.3</v>
      </c>
      <c r="AO22" s="81">
        <v>183.9</v>
      </c>
      <c r="AP22" s="82">
        <f t="shared" si="10"/>
        <v>44.599999999999994</v>
      </c>
      <c r="AQ22" s="81">
        <v>241.6</v>
      </c>
      <c r="AR22" s="81">
        <v>220.7</v>
      </c>
      <c r="AS22" s="82">
        <f t="shared" si="11"/>
        <v>-20.900000000000006</v>
      </c>
      <c r="AT22" s="81">
        <v>250.2</v>
      </c>
      <c r="AU22" s="81">
        <v>247.4</v>
      </c>
      <c r="AV22" s="82">
        <f t="shared" si="12"/>
        <v>-2.799999999999983</v>
      </c>
    </row>
    <row r="23" spans="3:48" s="1" customFormat="1" ht="27" customHeight="1">
      <c r="C23" s="12" t="s">
        <v>32</v>
      </c>
      <c r="D23" s="54" t="s">
        <v>33</v>
      </c>
      <c r="E23" s="54"/>
      <c r="F23" s="55"/>
      <c r="G23" s="79">
        <v>9.7</v>
      </c>
      <c r="H23" s="37">
        <v>1166.7</v>
      </c>
      <c r="I23" s="83">
        <f t="shared" si="0"/>
        <v>1157</v>
      </c>
      <c r="J23" s="84">
        <f t="shared" si="13"/>
        <v>9.7</v>
      </c>
      <c r="K23" s="84">
        <f t="shared" si="13"/>
        <v>1166.6</v>
      </c>
      <c r="L23" s="85"/>
      <c r="M23" s="81"/>
      <c r="N23" s="81"/>
      <c r="O23" s="82">
        <f t="shared" si="1"/>
        <v>0</v>
      </c>
      <c r="P23" s="81">
        <v>0</v>
      </c>
      <c r="Q23" s="81">
        <v>528</v>
      </c>
      <c r="R23" s="82">
        <f t="shared" si="2"/>
        <v>528</v>
      </c>
      <c r="S23" s="81"/>
      <c r="T23" s="81"/>
      <c r="U23" s="82">
        <f t="shared" si="3"/>
        <v>0</v>
      </c>
      <c r="V23" s="81"/>
      <c r="W23" s="81"/>
      <c r="X23" s="82">
        <f t="shared" si="4"/>
        <v>0</v>
      </c>
      <c r="Y23" s="81"/>
      <c r="Z23" s="81"/>
      <c r="AA23" s="82">
        <f t="shared" si="5"/>
        <v>0</v>
      </c>
      <c r="AB23" s="81">
        <v>9.2</v>
      </c>
      <c r="AC23" s="81">
        <v>9.2</v>
      </c>
      <c r="AD23" s="82">
        <f t="shared" si="6"/>
        <v>0</v>
      </c>
      <c r="AE23" s="81">
        <v>0.5</v>
      </c>
      <c r="AF23" s="81">
        <v>15.1</v>
      </c>
      <c r="AG23" s="82">
        <f t="shared" si="7"/>
        <v>14.6</v>
      </c>
      <c r="AH23" s="81"/>
      <c r="AI23" s="81"/>
      <c r="AJ23" s="82">
        <f t="shared" si="8"/>
        <v>0</v>
      </c>
      <c r="AK23" s="81">
        <v>0</v>
      </c>
      <c r="AL23" s="81">
        <v>614.3</v>
      </c>
      <c r="AM23" s="82">
        <f t="shared" si="9"/>
        <v>614.3</v>
      </c>
      <c r="AN23" s="81"/>
      <c r="AO23" s="81"/>
      <c r="AP23" s="82">
        <f t="shared" si="10"/>
        <v>0</v>
      </c>
      <c r="AQ23" s="81"/>
      <c r="AR23" s="81"/>
      <c r="AS23" s="82">
        <f t="shared" si="11"/>
        <v>0</v>
      </c>
      <c r="AT23" s="81"/>
      <c r="AU23" s="81"/>
      <c r="AV23" s="82">
        <f t="shared" si="12"/>
        <v>0</v>
      </c>
    </row>
    <row r="24" spans="3:48" s="1" customFormat="1" ht="39.75" customHeight="1" thickBot="1">
      <c r="C24" s="12" t="s">
        <v>34</v>
      </c>
      <c r="D24" s="54" t="s">
        <v>35</v>
      </c>
      <c r="E24" s="54"/>
      <c r="F24" s="55"/>
      <c r="G24" s="89">
        <v>53.4</v>
      </c>
      <c r="H24" s="37">
        <v>53.4</v>
      </c>
      <c r="I24" s="90">
        <f t="shared" si="0"/>
        <v>0</v>
      </c>
      <c r="J24" s="84">
        <f t="shared" si="13"/>
        <v>53.4</v>
      </c>
      <c r="K24" s="84">
        <f t="shared" si="13"/>
        <v>53.4</v>
      </c>
      <c r="L24" s="85"/>
      <c r="M24" s="81">
        <v>44.3</v>
      </c>
      <c r="N24" s="81">
        <v>44.3</v>
      </c>
      <c r="O24" s="82">
        <f t="shared" si="1"/>
        <v>0</v>
      </c>
      <c r="P24" s="81">
        <v>0.1</v>
      </c>
      <c r="Q24" s="81">
        <v>0.1</v>
      </c>
      <c r="R24" s="82">
        <f t="shared" si="2"/>
        <v>0</v>
      </c>
      <c r="S24" s="81">
        <v>3.7</v>
      </c>
      <c r="T24" s="81">
        <v>3.7</v>
      </c>
      <c r="U24" s="82">
        <f t="shared" si="3"/>
        <v>0</v>
      </c>
      <c r="V24" s="81"/>
      <c r="W24" s="81"/>
      <c r="X24" s="82">
        <f t="shared" si="4"/>
        <v>0</v>
      </c>
      <c r="Y24" s="81"/>
      <c r="Z24" s="81"/>
      <c r="AA24" s="82">
        <f t="shared" si="5"/>
        <v>0</v>
      </c>
      <c r="AB24" s="81">
        <v>0.4</v>
      </c>
      <c r="AC24" s="81">
        <v>0.4</v>
      </c>
      <c r="AD24" s="82">
        <f t="shared" si="6"/>
        <v>0</v>
      </c>
      <c r="AE24" s="81"/>
      <c r="AF24" s="81"/>
      <c r="AG24" s="82">
        <f t="shared" si="7"/>
        <v>0</v>
      </c>
      <c r="AH24" s="81"/>
      <c r="AI24" s="81"/>
      <c r="AJ24" s="82">
        <f t="shared" si="8"/>
        <v>0</v>
      </c>
      <c r="AK24" s="81"/>
      <c r="AL24" s="81"/>
      <c r="AM24" s="82">
        <f t="shared" si="9"/>
        <v>0</v>
      </c>
      <c r="AN24" s="81">
        <v>1.7</v>
      </c>
      <c r="AO24" s="81">
        <v>1.7</v>
      </c>
      <c r="AP24" s="82">
        <f t="shared" si="10"/>
        <v>0</v>
      </c>
      <c r="AQ24" s="81">
        <v>2.9</v>
      </c>
      <c r="AR24" s="81">
        <v>2.9</v>
      </c>
      <c r="AS24" s="82">
        <f t="shared" si="11"/>
        <v>0</v>
      </c>
      <c r="AT24" s="81">
        <v>0.3</v>
      </c>
      <c r="AU24" s="81">
        <v>0.3</v>
      </c>
      <c r="AV24" s="82">
        <f t="shared" si="12"/>
        <v>0</v>
      </c>
    </row>
  </sheetData>
  <sheetProtection/>
  <mergeCells count="30"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Q6:AS6"/>
    <mergeCell ref="AT6:AV6"/>
    <mergeCell ref="D8:F8"/>
    <mergeCell ref="D10:F10"/>
    <mergeCell ref="D11:F11"/>
    <mergeCell ref="D12:F12"/>
    <mergeCell ref="Y6:AA6"/>
    <mergeCell ref="AB6:AD6"/>
    <mergeCell ref="AE6:AG6"/>
    <mergeCell ref="AH6:AJ6"/>
    <mergeCell ref="AK6:AM6"/>
    <mergeCell ref="AN6:AP6"/>
    <mergeCell ref="D6:F6"/>
    <mergeCell ref="G6:I6"/>
    <mergeCell ref="M6:O6"/>
    <mergeCell ref="P6:R6"/>
    <mergeCell ref="S6:U6"/>
    <mergeCell ref="V6:X6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cp:lastPrinted>2013-03-18T10:01:15Z</cp:lastPrinted>
  <dcterms:created xsi:type="dcterms:W3CDTF">2012-02-20T08:48:37Z</dcterms:created>
  <dcterms:modified xsi:type="dcterms:W3CDTF">2013-03-18T13:11:54Z</dcterms:modified>
  <cp:category/>
  <cp:version/>
  <cp:contentType/>
  <cp:contentStatus/>
</cp:coreProperties>
</file>