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0"/>
  </bookViews>
  <sheets>
    <sheet name="поселения_01.06.14" sheetId="1" r:id="rId1"/>
    <sheet name="район_01.06.14" sheetId="2" r:id="rId2"/>
  </sheets>
  <definedNames>
    <definedName name="_xlnm.Print_Titles" localSheetId="0">'поселения_01.06.14'!$C:$F</definedName>
    <definedName name="_xlnm.Print_Area" localSheetId="0">'поселения_01.06.14'!#REF!</definedName>
  </definedNames>
  <calcPr fullCalcOnLoad="1"/>
</workbook>
</file>

<file path=xl/sharedStrings.xml><?xml version="1.0" encoding="utf-8"?>
<sst xmlns="http://schemas.openxmlformats.org/spreadsheetml/2006/main" count="125" uniqueCount="64">
  <si>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</si>
  <si>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</si>
  <si>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</si>
  <si>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</si>
  <si>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</si>
  <si>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</si>
  <si>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</si>
  <si>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</si>
  <si>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</si>
  <si>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</si>
  <si>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</si>
  <si>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</si>
  <si>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</si>
  <si>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</si>
  <si>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</si>
  <si>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</si>
  <si>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</si>
  <si>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</si>
  <si>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</si>
  <si>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</si>
  <si>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</si>
  <si>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</si>
  <si>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</si>
  <si>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</si>
  <si>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</si>
  <si>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</si>
  <si>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</si>
  <si>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</si>
  <si>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</si>
  <si>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</si>
  <si>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</si>
  <si>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</si>
  <si>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</si>
  <si>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</si>
  <si>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</si>
  <si>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</si>
  <si>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</si>
  <si>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</si>
  <si>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</si>
  <si>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</si>
  <si>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</si>
  <si>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</si>
  <si>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</si>
  <si>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</si>
  <si>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</si>
  <si>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</si>
  <si>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</si>
  <si>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</si>
  <si>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</si>
  <si>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</si>
  <si>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</si>
  <si>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</si>
  <si>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</si>
  <si>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всего по району</t>
  </si>
  <si>
    <t>т.р.</t>
  </si>
  <si>
    <t>% отчисления</t>
  </si>
  <si>
    <t>всего</t>
  </si>
  <si>
    <t>бюджет района</t>
  </si>
  <si>
    <t>Регулярные платежи за пользование недрами при пользовании недрами (ренталс) на территории РФ</t>
  </si>
  <si>
    <t>Налог на игорный бизнес</t>
  </si>
  <si>
    <t>1 12 00000 00</t>
  </si>
  <si>
    <t>1 06 05000 02</t>
  </si>
  <si>
    <t xml:space="preserve"> </t>
  </si>
  <si>
    <t>прирост за последний месяц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</si>
</sst>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1" fillId="7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64" fontId="49" fillId="4" borderId="10" xfId="0" applyNumberFormat="1" applyFont="1" applyFill="1" applyBorder="1" applyAlignment="1">
      <alignment horizontal="right"/>
    </xf>
    <xf numFmtId="164" fontId="47" fillId="4" borderId="10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164" fontId="4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0" fontId="46" fillId="4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65" fontId="34" fillId="0" borderId="10" xfId="0" applyNumberFormat="1" applyFont="1" applyFill="1" applyBorder="1" applyAlignment="1">
      <alignment horizontal="center"/>
    </xf>
    <xf numFmtId="165" fontId="34" fillId="0" borderId="10" xfId="0" applyNumberFormat="1" applyFont="1" applyFill="1" applyBorder="1" applyAlignment="1">
      <alignment horizontal="left"/>
    </xf>
    <xf numFmtId="164" fontId="34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5" fontId="50" fillId="0" borderId="10" xfId="0" applyNumberFormat="1" applyFont="1" applyFill="1" applyBorder="1" applyAlignment="1">
      <alignment horizontal="center" wrapText="1"/>
    </xf>
    <xf numFmtId="14" fontId="46" fillId="7" borderId="10" xfId="0" applyNumberFormat="1" applyFont="1" applyFill="1" applyBorder="1" applyAlignment="1">
      <alignment horizontal="center" vertical="center" wrapText="1"/>
    </xf>
    <xf numFmtId="165" fontId="43" fillId="7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0" fontId="46" fillId="7" borderId="10" xfId="0" applyFont="1" applyFill="1" applyBorder="1" applyAlignment="1">
      <alignment horizontal="center" vertical="center" wrapText="1"/>
    </xf>
    <xf numFmtId="164" fontId="47" fillId="7" borderId="10" xfId="0" applyNumberFormat="1" applyFont="1" applyFill="1" applyBorder="1" applyAlignment="1">
      <alignment horizontal="right"/>
    </xf>
    <xf numFmtId="164" fontId="47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21" fillId="7" borderId="10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7" fillId="0" borderId="18" xfId="0" applyFont="1" applyFill="1" applyBorder="1" applyAlignment="1">
      <alignment vertical="top" wrapText="1"/>
    </xf>
    <xf numFmtId="0" fontId="47" fillId="0" borderId="19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vertical="top" wrapText="1"/>
    </xf>
    <xf numFmtId="0" fontId="34" fillId="0" borderId="18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vertical="top" wrapText="1"/>
    </xf>
    <xf numFmtId="0" fontId="50" fillId="0" borderId="19" xfId="0" applyFont="1" applyFill="1" applyBorder="1" applyAlignment="1">
      <alignment vertical="top" wrapText="1"/>
    </xf>
    <xf numFmtId="0" fontId="50" fillId="0" borderId="20" xfId="0" applyFont="1" applyFill="1" applyBorder="1" applyAlignment="1">
      <alignment vertical="top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Zeros="0" tabSelected="1" zoomScalePageLayoutView="0" workbookViewId="0" topLeftCell="A1">
      <pane xSplit="6" ySplit="1" topLeftCell="AH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T6" sqref="AT6"/>
    </sheetView>
  </sheetViews>
  <sheetFormatPr defaultColWidth="9.140625" defaultRowHeight="15"/>
  <cols>
    <col min="1" max="1" width="9.140625" style="0" hidden="1" customWidth="1"/>
    <col min="2" max="2" width="8.7109375" style="0" hidden="1" customWidth="1"/>
    <col min="3" max="3" width="14.7109375" style="1" hidden="1" customWidth="1"/>
    <col min="4" max="4" width="11.8515625" style="1" customWidth="1"/>
    <col min="5" max="5" width="9.140625" style="1" customWidth="1"/>
    <col min="6" max="6" width="22.28125" style="1" customWidth="1"/>
    <col min="7" max="7" width="9.28125" style="1" hidden="1" customWidth="1"/>
    <col min="8" max="8" width="10.28125" style="1" hidden="1" customWidth="1"/>
    <col min="9" max="9" width="11.421875" style="1" hidden="1" customWidth="1"/>
    <col min="10" max="10" width="10.421875" style="0" customWidth="1"/>
    <col min="11" max="11" width="9.28125" style="0" customWidth="1"/>
    <col min="12" max="12" width="10.28125" style="0" customWidth="1"/>
    <col min="13" max="13" width="8.8515625" style="0" customWidth="1"/>
    <col min="14" max="14" width="8.7109375" style="0" customWidth="1"/>
    <col min="15" max="16" width="9.140625" style="0" customWidth="1"/>
    <col min="17" max="17" width="8.421875" style="0" customWidth="1"/>
    <col min="18" max="45" width="9.140625" style="0" customWidth="1"/>
  </cols>
  <sheetData>
    <row r="1" ht="18.75">
      <c r="D1" s="2" t="s">
        <v>35</v>
      </c>
    </row>
    <row r="2" ht="15" customHeight="1" hidden="1">
      <c r="C2" s="3"/>
    </row>
    <row r="3" spans="3:4" ht="15" customHeight="1" hidden="1">
      <c r="C3" s="3"/>
      <c r="D3" s="1" t="s">
        <v>33</v>
      </c>
    </row>
    <row r="4" spans="3:4" ht="15" customHeight="1" hidden="1">
      <c r="C4" s="3"/>
      <c r="D4" s="1" t="s">
        <v>34</v>
      </c>
    </row>
    <row r="5" ht="15" customHeight="1">
      <c r="C5" s="3"/>
    </row>
    <row r="6" spans="3:45" s="6" customFormat="1" ht="30">
      <c r="C6" s="14" t="s">
        <v>0</v>
      </c>
      <c r="D6" s="49" t="s">
        <v>1</v>
      </c>
      <c r="E6" s="50"/>
      <c r="F6" s="51"/>
      <c r="G6" s="63" t="s">
        <v>53</v>
      </c>
      <c r="H6" s="63"/>
      <c r="I6" s="63"/>
      <c r="J6" s="63" t="s">
        <v>41</v>
      </c>
      <c r="K6" s="63"/>
      <c r="L6" s="63"/>
      <c r="M6" s="61" t="s">
        <v>42</v>
      </c>
      <c r="N6" s="62"/>
      <c r="O6" s="62"/>
      <c r="P6" s="61" t="s">
        <v>43</v>
      </c>
      <c r="Q6" s="62"/>
      <c r="R6" s="62"/>
      <c r="S6" s="61" t="s">
        <v>44</v>
      </c>
      <c r="T6" s="62"/>
      <c r="U6" s="62"/>
      <c r="V6" s="61" t="s">
        <v>45</v>
      </c>
      <c r="W6" s="62"/>
      <c r="X6" s="62"/>
      <c r="Y6" s="61" t="s">
        <v>46</v>
      </c>
      <c r="Z6" s="62"/>
      <c r="AA6" s="62"/>
      <c r="AB6" s="61" t="s">
        <v>47</v>
      </c>
      <c r="AC6" s="62"/>
      <c r="AD6" s="62"/>
      <c r="AE6" s="61" t="s">
        <v>48</v>
      </c>
      <c r="AF6" s="62"/>
      <c r="AG6" s="62"/>
      <c r="AH6" s="61" t="s">
        <v>49</v>
      </c>
      <c r="AI6" s="62"/>
      <c r="AJ6" s="62"/>
      <c r="AK6" s="61" t="s">
        <v>50</v>
      </c>
      <c r="AL6" s="62"/>
      <c r="AM6" s="62"/>
      <c r="AN6" s="61" t="s">
        <v>51</v>
      </c>
      <c r="AO6" s="62"/>
      <c r="AP6" s="62"/>
      <c r="AQ6" s="64" t="s">
        <v>52</v>
      </c>
      <c r="AR6" s="64"/>
      <c r="AS6" s="64"/>
    </row>
    <row r="7" spans="3:45" s="1" customFormat="1" ht="29.25" customHeight="1">
      <c r="C7" s="15"/>
      <c r="D7" s="52"/>
      <c r="E7" s="53"/>
      <c r="F7" s="54"/>
      <c r="G7" s="40">
        <v>41640</v>
      </c>
      <c r="H7" s="40">
        <v>41760</v>
      </c>
      <c r="I7" s="45" t="s">
        <v>36</v>
      </c>
      <c r="J7" s="13">
        <v>41640</v>
      </c>
      <c r="K7" s="13">
        <v>41791</v>
      </c>
      <c r="L7" s="30" t="s">
        <v>36</v>
      </c>
      <c r="M7" s="13">
        <v>41640</v>
      </c>
      <c r="N7" s="13">
        <v>41791</v>
      </c>
      <c r="O7" s="30" t="s">
        <v>36</v>
      </c>
      <c r="P7" s="13">
        <v>41640</v>
      </c>
      <c r="Q7" s="13">
        <v>41791</v>
      </c>
      <c r="R7" s="30" t="s">
        <v>36</v>
      </c>
      <c r="S7" s="13">
        <v>41640</v>
      </c>
      <c r="T7" s="13">
        <v>41791</v>
      </c>
      <c r="U7" s="30" t="s">
        <v>36</v>
      </c>
      <c r="V7" s="13">
        <v>41640</v>
      </c>
      <c r="W7" s="13">
        <v>41791</v>
      </c>
      <c r="X7" s="30" t="s">
        <v>36</v>
      </c>
      <c r="Y7" s="13">
        <v>41640</v>
      </c>
      <c r="Z7" s="13">
        <v>41791</v>
      </c>
      <c r="AA7" s="30" t="s">
        <v>36</v>
      </c>
      <c r="AB7" s="13">
        <v>41640</v>
      </c>
      <c r="AC7" s="13">
        <v>41791</v>
      </c>
      <c r="AD7" s="30" t="s">
        <v>36</v>
      </c>
      <c r="AE7" s="13">
        <v>41640</v>
      </c>
      <c r="AF7" s="13">
        <v>41791</v>
      </c>
      <c r="AG7" s="30" t="s">
        <v>36</v>
      </c>
      <c r="AH7" s="13">
        <v>41640</v>
      </c>
      <c r="AI7" s="13">
        <v>41791</v>
      </c>
      <c r="AJ7" s="30" t="s">
        <v>36</v>
      </c>
      <c r="AK7" s="13">
        <v>41640</v>
      </c>
      <c r="AL7" s="13">
        <v>41791</v>
      </c>
      <c r="AM7" s="30" t="s">
        <v>36</v>
      </c>
      <c r="AN7" s="13">
        <v>41640</v>
      </c>
      <c r="AO7" s="13">
        <v>41791</v>
      </c>
      <c r="AP7" s="30" t="s">
        <v>36</v>
      </c>
      <c r="AQ7" s="13">
        <v>41640</v>
      </c>
      <c r="AR7" s="13">
        <v>41791</v>
      </c>
      <c r="AS7" s="30" t="s">
        <v>36</v>
      </c>
    </row>
    <row r="8" spans="3:45" s="7" customFormat="1" ht="18.75">
      <c r="C8" s="16"/>
      <c r="D8" s="60"/>
      <c r="E8" s="60"/>
      <c r="F8" s="60"/>
      <c r="G8" s="45"/>
      <c r="H8" s="45"/>
      <c r="I8" s="45"/>
      <c r="J8" s="40"/>
      <c r="K8" s="40"/>
      <c r="L8" s="41">
        <f>L9/J9%</f>
        <v>52.89245474795096</v>
      </c>
      <c r="M8" s="40"/>
      <c r="N8" s="40"/>
      <c r="O8" s="41">
        <f>O9/M9%</f>
        <v>-20.21345828452427</v>
      </c>
      <c r="P8" s="40"/>
      <c r="Q8" s="40"/>
      <c r="R8" s="41">
        <f>R9/P9%</f>
        <v>2.211833658945005</v>
      </c>
      <c r="S8" s="40"/>
      <c r="T8" s="40"/>
      <c r="U8" s="41">
        <f>U9/S9%</f>
        <v>-11.688898937372821</v>
      </c>
      <c r="V8" s="40"/>
      <c r="W8" s="40"/>
      <c r="X8" s="41">
        <f>X9/V9%</f>
        <v>-14.939577039274939</v>
      </c>
      <c r="Y8" s="40"/>
      <c r="Z8" s="40"/>
      <c r="AA8" s="41">
        <f>AA9/Y9%</f>
        <v>-36.613272311212825</v>
      </c>
      <c r="AB8" s="40"/>
      <c r="AC8" s="40"/>
      <c r="AD8" s="41">
        <f>AD9/AB9%</f>
        <v>-46.29223675258901</v>
      </c>
      <c r="AE8" s="40"/>
      <c r="AF8" s="40"/>
      <c r="AG8" s="41">
        <f>AG9/AE9%</f>
        <v>-21.10918544194108</v>
      </c>
      <c r="AH8" s="40"/>
      <c r="AI8" s="40"/>
      <c r="AJ8" s="41">
        <f>AJ9/AH9%</f>
        <v>306.0012185215272</v>
      </c>
      <c r="AK8" s="40"/>
      <c r="AL8" s="40"/>
      <c r="AM8" s="41">
        <f>AM9/AK9%</f>
        <v>0.6880047861202376</v>
      </c>
      <c r="AN8" s="40"/>
      <c r="AO8" s="40"/>
      <c r="AP8" s="41">
        <f>AP9/AN9%</f>
        <v>-19.365717621116826</v>
      </c>
      <c r="AQ8" s="40"/>
      <c r="AR8" s="40"/>
      <c r="AS8" s="41">
        <f>AS9/AQ9%</f>
        <v>-2.311422604509581</v>
      </c>
    </row>
    <row r="9" spans="1:45" s="4" customFormat="1" ht="15">
      <c r="A9" s="4" t="s">
        <v>40</v>
      </c>
      <c r="B9" s="4" t="s">
        <v>39</v>
      </c>
      <c r="C9" s="17" t="s">
        <v>2</v>
      </c>
      <c r="D9" s="65" t="s">
        <v>3</v>
      </c>
      <c r="E9" s="65"/>
      <c r="F9" s="65"/>
      <c r="G9" s="27">
        <f>SUM(G10:G245)</f>
        <v>26998.1</v>
      </c>
      <c r="H9" s="27">
        <f>SUM(H10:H245)</f>
        <v>35271.3</v>
      </c>
      <c r="I9" s="27">
        <f>H9-G9</f>
        <v>8273.200000000004</v>
      </c>
      <c r="J9" s="42">
        <f>SUM(J10:J25)</f>
        <v>13872.299999999997</v>
      </c>
      <c r="K9" s="42">
        <f>SUM(K10:K25)+K26</f>
        <v>21209.699999999997</v>
      </c>
      <c r="L9" s="18">
        <f aca="true" t="shared" si="0" ref="L9:L25">K9-J9</f>
        <v>7337.4</v>
      </c>
      <c r="M9" s="42">
        <f>SUM(M10:M25)</f>
        <v>768.3</v>
      </c>
      <c r="N9" s="42">
        <f>SUM(N10:N25)+N26</f>
        <v>613</v>
      </c>
      <c r="O9" s="18">
        <f aca="true" t="shared" si="1" ref="O9:O25">N9-M9</f>
        <v>-155.29999999999995</v>
      </c>
      <c r="P9" s="42">
        <f>SUM(P10:P25)</f>
        <v>1433.2</v>
      </c>
      <c r="Q9" s="42">
        <f>SUM(Q10:Q25)+Q26</f>
        <v>1464.8999999999999</v>
      </c>
      <c r="R9" s="18">
        <f aca="true" t="shared" si="2" ref="R9:R25">Q9-P9</f>
        <v>31.699999999999818</v>
      </c>
      <c r="S9" s="42">
        <f>SUM(S10:S25)</f>
        <v>884.6</v>
      </c>
      <c r="T9" s="42">
        <f>SUM(T10:T25)+T26</f>
        <v>781.2</v>
      </c>
      <c r="U9" s="18">
        <f aca="true" t="shared" si="3" ref="U9:U25">T9-S9</f>
        <v>-103.39999999999998</v>
      </c>
      <c r="V9" s="42">
        <f>SUM(V10:V25)</f>
        <v>662</v>
      </c>
      <c r="W9" s="42">
        <f>SUM(W10:W25)+W26</f>
        <v>563.0999999999999</v>
      </c>
      <c r="X9" s="18">
        <f aca="true" t="shared" si="4" ref="X9:X25">W9-V9</f>
        <v>-98.90000000000009</v>
      </c>
      <c r="Y9" s="42">
        <f>SUM(Y10:Y25)</f>
        <v>1791.7000000000003</v>
      </c>
      <c r="Z9" s="42">
        <f>SUM(Z10:Z25)+Z26</f>
        <v>1135.7</v>
      </c>
      <c r="AA9" s="18">
        <f aca="true" t="shared" si="5" ref="AA9:AA25">Z9-Y9</f>
        <v>-656.0000000000002</v>
      </c>
      <c r="AB9" s="42">
        <f>SUM(AB10:AB25)</f>
        <v>1322.9</v>
      </c>
      <c r="AC9" s="42">
        <f>SUM(AC10:AC25)+AC26</f>
        <v>710.5</v>
      </c>
      <c r="AD9" s="18">
        <f aca="true" t="shared" si="6" ref="AD9:AD25">AC9-AB9</f>
        <v>-612.4000000000001</v>
      </c>
      <c r="AE9" s="42">
        <f>SUM(AE10:AE25)</f>
        <v>577</v>
      </c>
      <c r="AF9" s="42">
        <f>SUM(AF10:AF25)+AF26</f>
        <v>455.2</v>
      </c>
      <c r="AG9" s="18">
        <f aca="true" t="shared" si="7" ref="AG9:AG25">AF9-AE9</f>
        <v>-121.80000000000001</v>
      </c>
      <c r="AH9" s="42">
        <f>SUM(AH10:AH25)</f>
        <v>984.8</v>
      </c>
      <c r="AI9" s="42">
        <f>SUM(AI10:AI25)+AI26</f>
        <v>3998.2999999999997</v>
      </c>
      <c r="AJ9" s="18">
        <f aca="true" t="shared" si="8" ref="AJ9:AJ25">AI9-AH9</f>
        <v>3013.5</v>
      </c>
      <c r="AK9" s="42">
        <f>SUM(AK10:AK25)</f>
        <v>334.3</v>
      </c>
      <c r="AL9" s="42">
        <f>SUM(AL10:AL25)+AL26</f>
        <v>336.59999999999997</v>
      </c>
      <c r="AM9" s="18">
        <f aca="true" t="shared" si="9" ref="AM9:AM25">AL9-AK9</f>
        <v>2.2999999999999545</v>
      </c>
      <c r="AN9" s="42">
        <f>SUM(AN10:AN25)</f>
        <v>1541.9</v>
      </c>
      <c r="AO9" s="42">
        <f>SUM(AO10:AO25)+AO26</f>
        <v>1243.2999999999997</v>
      </c>
      <c r="AP9" s="18">
        <f aca="true" t="shared" si="10" ref="AP9:AP25">AO9-AN9</f>
        <v>-298.60000000000036</v>
      </c>
      <c r="AQ9" s="42">
        <f>SUM(AQ10:AQ25)+AQ26</f>
        <v>2825.1000000000004</v>
      </c>
      <c r="AR9" s="42">
        <f>SUM(AR10:AR25)+AR26</f>
        <v>2759.8</v>
      </c>
      <c r="AS9" s="18">
        <f aca="true" t="shared" si="11" ref="AS9:AS25">AR9-AQ9</f>
        <v>-65.30000000000018</v>
      </c>
    </row>
    <row r="10" spans="2:45" s="1" customFormat="1" ht="29.25" customHeight="1">
      <c r="B10" s="1">
        <v>0.0555</v>
      </c>
      <c r="C10" s="15" t="s">
        <v>5</v>
      </c>
      <c r="D10" s="58" t="s">
        <v>6</v>
      </c>
      <c r="E10" s="58"/>
      <c r="F10" s="58"/>
      <c r="G10" s="46">
        <f>J10+M10+P10+S10+V10+Y10+AB10+AE10+AH10+AK10+AN10+AQ10</f>
        <v>3582.9</v>
      </c>
      <c r="H10" s="46">
        <f>K10+N10+Q10+T10+W10+Z10+AC10+AF10+AI10+AL10+AO10+AR10</f>
        <v>4503.1</v>
      </c>
      <c r="I10" s="47">
        <f aca="true" t="shared" si="12" ref="I10:I25">H10-G10</f>
        <v>920.2000000000003</v>
      </c>
      <c r="J10" s="43">
        <v>2225.5</v>
      </c>
      <c r="K10" s="43">
        <v>3266.9</v>
      </c>
      <c r="L10" s="19">
        <f t="shared" si="0"/>
        <v>1041.4</v>
      </c>
      <c r="M10" s="43"/>
      <c r="N10" s="43"/>
      <c r="O10" s="19">
        <f t="shared" si="1"/>
        <v>0</v>
      </c>
      <c r="P10" s="43"/>
      <c r="Q10" s="43">
        <v>27.9</v>
      </c>
      <c r="R10" s="19">
        <f t="shared" si="2"/>
        <v>27.9</v>
      </c>
      <c r="S10" s="43">
        <v>1.4</v>
      </c>
      <c r="T10" s="43">
        <v>1.4</v>
      </c>
      <c r="U10" s="19">
        <f t="shared" si="3"/>
        <v>0</v>
      </c>
      <c r="V10" s="43">
        <v>14.5</v>
      </c>
      <c r="W10" s="43">
        <v>14.5</v>
      </c>
      <c r="X10" s="19">
        <f t="shared" si="4"/>
        <v>0</v>
      </c>
      <c r="Y10" s="43">
        <v>212.9</v>
      </c>
      <c r="Z10" s="43"/>
      <c r="AA10" s="19">
        <f t="shared" si="5"/>
        <v>-212.9</v>
      </c>
      <c r="AB10" s="43">
        <v>28</v>
      </c>
      <c r="AC10" s="43">
        <v>45.2</v>
      </c>
      <c r="AD10" s="19">
        <f t="shared" si="6"/>
        <v>17.200000000000003</v>
      </c>
      <c r="AE10" s="43"/>
      <c r="AF10" s="43"/>
      <c r="AG10" s="19">
        <f t="shared" si="7"/>
        <v>0</v>
      </c>
      <c r="AH10" s="43"/>
      <c r="AI10" s="43">
        <v>31.3</v>
      </c>
      <c r="AJ10" s="19">
        <f t="shared" si="8"/>
        <v>31.3</v>
      </c>
      <c r="AK10" s="43">
        <v>0.5</v>
      </c>
      <c r="AL10" s="43">
        <v>0.5</v>
      </c>
      <c r="AM10" s="19">
        <f t="shared" si="9"/>
        <v>0</v>
      </c>
      <c r="AN10" s="43"/>
      <c r="AO10" s="43">
        <v>10.1</v>
      </c>
      <c r="AP10" s="19">
        <f t="shared" si="10"/>
        <v>10.1</v>
      </c>
      <c r="AQ10" s="43">
        <v>1100.1</v>
      </c>
      <c r="AR10" s="43">
        <v>1105.3</v>
      </c>
      <c r="AS10" s="19">
        <f t="shared" si="11"/>
        <v>5.2000000000000455</v>
      </c>
    </row>
    <row r="11" spans="1:45" s="1" customFormat="1" ht="18" customHeight="1">
      <c r="A11" s="1">
        <v>0.1</v>
      </c>
      <c r="B11" s="1">
        <v>0.392</v>
      </c>
      <c r="C11" s="15" t="s">
        <v>7</v>
      </c>
      <c r="D11" s="58" t="s">
        <v>8</v>
      </c>
      <c r="E11" s="58"/>
      <c r="F11" s="58"/>
      <c r="G11" s="46">
        <f aca="true" t="shared" si="13" ref="G11:H25">J11+M11+P11+S11+V11+Y11+AB11+AE11+AH11+AK11+AN11+AQ11</f>
        <v>2983.1</v>
      </c>
      <c r="H11" s="46">
        <f t="shared" si="13"/>
        <v>5948</v>
      </c>
      <c r="I11" s="47">
        <f t="shared" si="12"/>
        <v>2964.9</v>
      </c>
      <c r="J11" s="43">
        <v>1922.4</v>
      </c>
      <c r="K11" s="43">
        <v>5052.1</v>
      </c>
      <c r="L11" s="19">
        <f t="shared" si="0"/>
        <v>3129.7000000000003</v>
      </c>
      <c r="M11" s="43">
        <v>70.5</v>
      </c>
      <c r="N11" s="43">
        <v>27</v>
      </c>
      <c r="O11" s="19">
        <f t="shared" si="1"/>
        <v>-43.5</v>
      </c>
      <c r="P11" s="43">
        <v>85</v>
      </c>
      <c r="Q11" s="43">
        <v>86.8</v>
      </c>
      <c r="R11" s="19">
        <f t="shared" si="2"/>
        <v>1.7999999999999972</v>
      </c>
      <c r="S11" s="43">
        <v>78.6</v>
      </c>
      <c r="T11" s="43">
        <v>74.9</v>
      </c>
      <c r="U11" s="19">
        <f t="shared" si="3"/>
        <v>-3.6999999999999886</v>
      </c>
      <c r="V11" s="43">
        <v>98.3</v>
      </c>
      <c r="W11" s="43">
        <v>100.3</v>
      </c>
      <c r="X11" s="19">
        <f t="shared" si="4"/>
        <v>2</v>
      </c>
      <c r="Y11" s="43">
        <v>40.9</v>
      </c>
      <c r="Z11" s="43">
        <v>7.2</v>
      </c>
      <c r="AA11" s="19">
        <f t="shared" si="5"/>
        <v>-33.699999999999996</v>
      </c>
      <c r="AB11" s="43">
        <v>139</v>
      </c>
      <c r="AC11" s="43">
        <v>56.8</v>
      </c>
      <c r="AD11" s="19">
        <f t="shared" si="6"/>
        <v>-82.2</v>
      </c>
      <c r="AE11" s="43">
        <v>61.7</v>
      </c>
      <c r="AF11" s="43">
        <v>54.1</v>
      </c>
      <c r="AG11" s="19">
        <f t="shared" si="7"/>
        <v>-7.600000000000001</v>
      </c>
      <c r="AH11" s="43">
        <v>31.1</v>
      </c>
      <c r="AI11" s="43">
        <v>30</v>
      </c>
      <c r="AJ11" s="19">
        <f t="shared" si="8"/>
        <v>-1.1000000000000014</v>
      </c>
      <c r="AK11" s="43">
        <v>24.5</v>
      </c>
      <c r="AL11" s="43">
        <v>31.9</v>
      </c>
      <c r="AM11" s="19">
        <f t="shared" si="9"/>
        <v>7.399999999999999</v>
      </c>
      <c r="AN11" s="43">
        <v>86.1</v>
      </c>
      <c r="AO11" s="43">
        <v>80.9</v>
      </c>
      <c r="AP11" s="19">
        <f t="shared" si="10"/>
        <v>-5.199999999999989</v>
      </c>
      <c r="AQ11" s="43">
        <v>345</v>
      </c>
      <c r="AR11" s="43">
        <v>346</v>
      </c>
      <c r="AS11" s="19">
        <f t="shared" si="11"/>
        <v>1</v>
      </c>
    </row>
    <row r="12" spans="1:45" s="1" customFormat="1" ht="30" customHeight="1">
      <c r="A12" s="1">
        <v>0.225</v>
      </c>
      <c r="B12" s="1">
        <v>0.1125</v>
      </c>
      <c r="C12" s="15" t="s">
        <v>9</v>
      </c>
      <c r="D12" s="58" t="s">
        <v>10</v>
      </c>
      <c r="E12" s="58"/>
      <c r="F12" s="58"/>
      <c r="G12" s="46">
        <f t="shared" si="13"/>
        <v>563.6000000000001</v>
      </c>
      <c r="H12" s="46">
        <f t="shared" si="13"/>
        <v>3250.6</v>
      </c>
      <c r="I12" s="47">
        <f t="shared" si="12"/>
        <v>2687</v>
      </c>
      <c r="J12" s="43">
        <v>518.7</v>
      </c>
      <c r="K12" s="43">
        <v>2800.1</v>
      </c>
      <c r="L12" s="19">
        <f t="shared" si="0"/>
        <v>2281.3999999999996</v>
      </c>
      <c r="M12" s="43"/>
      <c r="N12" s="43"/>
      <c r="O12" s="19">
        <f t="shared" si="1"/>
        <v>0</v>
      </c>
      <c r="P12" s="43"/>
      <c r="Q12" s="43">
        <v>52</v>
      </c>
      <c r="R12" s="19">
        <f t="shared" si="2"/>
        <v>52</v>
      </c>
      <c r="S12" s="43"/>
      <c r="T12" s="43"/>
      <c r="U12" s="19">
        <f t="shared" si="3"/>
        <v>0</v>
      </c>
      <c r="V12" s="43"/>
      <c r="W12" s="43"/>
      <c r="X12" s="19">
        <f t="shared" si="4"/>
        <v>0</v>
      </c>
      <c r="Y12" s="43">
        <v>5.2</v>
      </c>
      <c r="Z12" s="43">
        <v>54.6</v>
      </c>
      <c r="AA12" s="19">
        <f t="shared" si="5"/>
        <v>49.4</v>
      </c>
      <c r="AB12" s="43"/>
      <c r="AC12" s="43">
        <v>10.8</v>
      </c>
      <c r="AD12" s="19">
        <f t="shared" si="6"/>
        <v>10.8</v>
      </c>
      <c r="AE12" s="43"/>
      <c r="AF12" s="43">
        <v>18.7</v>
      </c>
      <c r="AG12" s="19">
        <f t="shared" si="7"/>
        <v>18.7</v>
      </c>
      <c r="AH12" s="43">
        <v>32.5</v>
      </c>
      <c r="AI12" s="43">
        <v>96.6</v>
      </c>
      <c r="AJ12" s="19">
        <f t="shared" si="8"/>
        <v>64.1</v>
      </c>
      <c r="AK12" s="43"/>
      <c r="AL12" s="43">
        <v>44</v>
      </c>
      <c r="AM12" s="19">
        <f t="shared" si="9"/>
        <v>44</v>
      </c>
      <c r="AN12" s="43">
        <v>0.2</v>
      </c>
      <c r="AO12" s="43">
        <v>10.9</v>
      </c>
      <c r="AP12" s="19">
        <f t="shared" si="10"/>
        <v>10.700000000000001</v>
      </c>
      <c r="AQ12" s="43">
        <v>7</v>
      </c>
      <c r="AR12" s="43">
        <v>162.9</v>
      </c>
      <c r="AS12" s="19">
        <f t="shared" si="11"/>
        <v>155.9</v>
      </c>
    </row>
    <row r="13" spans="2:45" s="1" customFormat="1" ht="30.75" customHeight="1">
      <c r="B13" s="1">
        <v>1</v>
      </c>
      <c r="C13" s="15" t="s">
        <v>11</v>
      </c>
      <c r="D13" s="58" t="s">
        <v>12</v>
      </c>
      <c r="E13" s="58"/>
      <c r="F13" s="58"/>
      <c r="G13" s="46">
        <f t="shared" si="13"/>
        <v>247.29999999999995</v>
      </c>
      <c r="H13" s="46">
        <f t="shared" si="13"/>
        <v>648.3</v>
      </c>
      <c r="I13" s="47">
        <f t="shared" si="12"/>
        <v>401</v>
      </c>
      <c r="J13" s="43">
        <v>195.2</v>
      </c>
      <c r="K13" s="43">
        <v>537</v>
      </c>
      <c r="L13" s="19">
        <f t="shared" si="0"/>
        <v>341.8</v>
      </c>
      <c r="M13" s="43">
        <v>2.5</v>
      </c>
      <c r="N13" s="43">
        <v>0</v>
      </c>
      <c r="O13" s="19">
        <f t="shared" si="1"/>
        <v>-2.5</v>
      </c>
      <c r="P13" s="43">
        <v>2.5</v>
      </c>
      <c r="Q13" s="43">
        <v>20.2</v>
      </c>
      <c r="R13" s="19">
        <f t="shared" si="2"/>
        <v>17.7</v>
      </c>
      <c r="S13" s="43"/>
      <c r="T13" s="43">
        <v>5.5</v>
      </c>
      <c r="U13" s="19">
        <f t="shared" si="3"/>
        <v>5.5</v>
      </c>
      <c r="V13" s="43"/>
      <c r="W13" s="43">
        <v>0.5</v>
      </c>
      <c r="X13" s="19">
        <f t="shared" si="4"/>
        <v>0.5</v>
      </c>
      <c r="Y13" s="43">
        <v>4.7</v>
      </c>
      <c r="Z13" s="43">
        <v>15.3</v>
      </c>
      <c r="AA13" s="19">
        <f t="shared" si="5"/>
        <v>10.600000000000001</v>
      </c>
      <c r="AB13" s="43">
        <v>1.2</v>
      </c>
      <c r="AC13" s="43">
        <v>3.9</v>
      </c>
      <c r="AD13" s="19">
        <f t="shared" si="6"/>
        <v>2.7</v>
      </c>
      <c r="AE13" s="43"/>
      <c r="AF13" s="43">
        <v>1.3</v>
      </c>
      <c r="AG13" s="19">
        <f t="shared" si="7"/>
        <v>1.3</v>
      </c>
      <c r="AH13" s="43">
        <v>7.8</v>
      </c>
      <c r="AI13" s="43">
        <v>16.7</v>
      </c>
      <c r="AJ13" s="19">
        <f t="shared" si="8"/>
        <v>8.899999999999999</v>
      </c>
      <c r="AK13" s="43">
        <v>1</v>
      </c>
      <c r="AL13" s="43">
        <v>2.2</v>
      </c>
      <c r="AM13" s="19">
        <f t="shared" si="9"/>
        <v>1.2000000000000002</v>
      </c>
      <c r="AN13" s="43">
        <v>0.7</v>
      </c>
      <c r="AO13" s="43">
        <v>1.8</v>
      </c>
      <c r="AP13" s="19">
        <f t="shared" si="10"/>
        <v>1.1</v>
      </c>
      <c r="AQ13" s="43">
        <v>31.7</v>
      </c>
      <c r="AR13" s="43">
        <v>43.9</v>
      </c>
      <c r="AS13" s="19">
        <f t="shared" si="11"/>
        <v>12.2</v>
      </c>
    </row>
    <row r="14" spans="2:45" s="1" customFormat="1" ht="39.75" customHeight="1">
      <c r="B14" s="1">
        <v>0.9</v>
      </c>
      <c r="C14" s="15" t="s">
        <v>13</v>
      </c>
      <c r="D14" s="58" t="s">
        <v>14</v>
      </c>
      <c r="E14" s="58"/>
      <c r="F14" s="58"/>
      <c r="G14" s="46">
        <f t="shared" si="13"/>
        <v>361.99999999999994</v>
      </c>
      <c r="H14" s="46">
        <f t="shared" si="13"/>
        <v>361.49999999999994</v>
      </c>
      <c r="I14" s="47">
        <f t="shared" si="12"/>
        <v>-0.5</v>
      </c>
      <c r="J14" s="43">
        <v>290.7</v>
      </c>
      <c r="K14" s="43">
        <v>290.7</v>
      </c>
      <c r="L14" s="19">
        <f t="shared" si="0"/>
        <v>0</v>
      </c>
      <c r="M14" s="43">
        <v>3.6</v>
      </c>
      <c r="N14" s="43">
        <v>3.6</v>
      </c>
      <c r="O14" s="19">
        <f t="shared" si="1"/>
        <v>0</v>
      </c>
      <c r="P14" s="43">
        <v>10.2</v>
      </c>
      <c r="Q14" s="43">
        <v>10</v>
      </c>
      <c r="R14" s="19">
        <f t="shared" si="2"/>
        <v>-0.1999999999999993</v>
      </c>
      <c r="S14" s="43"/>
      <c r="T14" s="43"/>
      <c r="U14" s="19">
        <f t="shared" si="3"/>
        <v>0</v>
      </c>
      <c r="V14" s="43">
        <v>0.9</v>
      </c>
      <c r="W14" s="43">
        <v>0.9</v>
      </c>
      <c r="X14" s="19">
        <f t="shared" si="4"/>
        <v>0</v>
      </c>
      <c r="Y14" s="43">
        <v>12</v>
      </c>
      <c r="Z14" s="43">
        <v>12</v>
      </c>
      <c r="AA14" s="19">
        <f t="shared" si="5"/>
        <v>0</v>
      </c>
      <c r="AB14" s="43">
        <v>0.8</v>
      </c>
      <c r="AC14" s="43">
        <v>0.5</v>
      </c>
      <c r="AD14" s="19">
        <f t="shared" si="6"/>
        <v>-0.30000000000000004</v>
      </c>
      <c r="AE14" s="43"/>
      <c r="AF14" s="43"/>
      <c r="AG14" s="19">
        <f t="shared" si="7"/>
        <v>0</v>
      </c>
      <c r="AH14" s="43">
        <v>2.9</v>
      </c>
      <c r="AI14" s="43">
        <v>2.9</v>
      </c>
      <c r="AJ14" s="19">
        <f t="shared" si="8"/>
        <v>0</v>
      </c>
      <c r="AK14" s="43">
        <v>0.7</v>
      </c>
      <c r="AL14" s="43">
        <v>0.7</v>
      </c>
      <c r="AM14" s="19">
        <f t="shared" si="9"/>
        <v>0</v>
      </c>
      <c r="AN14" s="43">
        <v>5.2</v>
      </c>
      <c r="AO14" s="43">
        <v>5.2</v>
      </c>
      <c r="AP14" s="19">
        <f t="shared" si="10"/>
        <v>0</v>
      </c>
      <c r="AQ14" s="43">
        <v>35</v>
      </c>
      <c r="AR14" s="43">
        <v>35</v>
      </c>
      <c r="AS14" s="19">
        <f t="shared" si="11"/>
        <v>0</v>
      </c>
    </row>
    <row r="15" spans="1:45" s="1" customFormat="1" ht="15">
      <c r="A15" s="1">
        <v>0.5</v>
      </c>
      <c r="B15" s="1">
        <v>0.5</v>
      </c>
      <c r="C15" s="15" t="s">
        <v>38</v>
      </c>
      <c r="D15" s="58" t="s">
        <v>37</v>
      </c>
      <c r="E15" s="58"/>
      <c r="F15" s="58"/>
      <c r="G15" s="46">
        <f t="shared" si="13"/>
        <v>3.7</v>
      </c>
      <c r="H15" s="46">
        <f t="shared" si="13"/>
        <v>46.7</v>
      </c>
      <c r="I15" s="47">
        <f t="shared" si="12"/>
        <v>43</v>
      </c>
      <c r="J15" s="43">
        <v>3.7</v>
      </c>
      <c r="K15" s="43">
        <v>13</v>
      </c>
      <c r="L15" s="19">
        <f t="shared" si="0"/>
        <v>9.3</v>
      </c>
      <c r="M15" s="43"/>
      <c r="N15" s="43"/>
      <c r="O15" s="19">
        <f t="shared" si="1"/>
        <v>0</v>
      </c>
      <c r="P15" s="43"/>
      <c r="Q15" s="43"/>
      <c r="R15" s="19">
        <f t="shared" si="2"/>
        <v>0</v>
      </c>
      <c r="S15" s="43"/>
      <c r="T15" s="43"/>
      <c r="U15" s="19">
        <f t="shared" si="3"/>
        <v>0</v>
      </c>
      <c r="V15" s="43"/>
      <c r="W15" s="43">
        <v>9.3</v>
      </c>
      <c r="X15" s="19">
        <f t="shared" si="4"/>
        <v>9.3</v>
      </c>
      <c r="Y15" s="43"/>
      <c r="Z15" s="43">
        <v>24.1</v>
      </c>
      <c r="AA15" s="19">
        <f t="shared" si="5"/>
        <v>24.1</v>
      </c>
      <c r="AB15" s="43"/>
      <c r="AC15" s="43"/>
      <c r="AD15" s="19">
        <f t="shared" si="6"/>
        <v>0</v>
      </c>
      <c r="AE15" s="43"/>
      <c r="AF15" s="43">
        <v>0.3</v>
      </c>
      <c r="AG15" s="19">
        <f t="shared" si="7"/>
        <v>0.3</v>
      </c>
      <c r="AH15" s="43"/>
      <c r="AI15" s="43"/>
      <c r="AJ15" s="19">
        <f t="shared" si="8"/>
        <v>0</v>
      </c>
      <c r="AK15" s="43"/>
      <c r="AL15" s="43"/>
      <c r="AM15" s="19">
        <f t="shared" si="9"/>
        <v>0</v>
      </c>
      <c r="AN15" s="43"/>
      <c r="AO15" s="43"/>
      <c r="AP15" s="19">
        <f t="shared" si="10"/>
        <v>0</v>
      </c>
      <c r="AQ15" s="43"/>
      <c r="AR15" s="43"/>
      <c r="AS15" s="19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15" t="s">
        <v>15</v>
      </c>
      <c r="D16" s="58" t="s">
        <v>16</v>
      </c>
      <c r="E16" s="58"/>
      <c r="F16" s="58"/>
      <c r="G16" s="46">
        <f t="shared" si="13"/>
        <v>5.300000000000001</v>
      </c>
      <c r="H16" s="46">
        <f t="shared" si="13"/>
        <v>2.1</v>
      </c>
      <c r="I16" s="47">
        <f t="shared" si="12"/>
        <v>-3.2000000000000006</v>
      </c>
      <c r="J16" s="43">
        <v>0.4</v>
      </c>
      <c r="K16" s="43">
        <v>0.4</v>
      </c>
      <c r="L16" s="19">
        <f t="shared" si="0"/>
        <v>0</v>
      </c>
      <c r="M16" s="43">
        <v>4.9</v>
      </c>
      <c r="N16" s="43">
        <v>1.6</v>
      </c>
      <c r="O16" s="19">
        <f t="shared" si="1"/>
        <v>-3.3000000000000003</v>
      </c>
      <c r="P16" s="43"/>
      <c r="Q16" s="43"/>
      <c r="R16" s="19">
        <f t="shared" si="2"/>
        <v>0</v>
      </c>
      <c r="S16" s="43"/>
      <c r="T16" s="43"/>
      <c r="U16" s="19">
        <f t="shared" si="3"/>
        <v>0</v>
      </c>
      <c r="V16" s="43"/>
      <c r="W16" s="43"/>
      <c r="X16" s="19">
        <f t="shared" si="4"/>
        <v>0</v>
      </c>
      <c r="Y16" s="43"/>
      <c r="Z16" s="43"/>
      <c r="AA16" s="19">
        <f t="shared" si="5"/>
        <v>0</v>
      </c>
      <c r="AB16" s="43"/>
      <c r="AC16" s="43"/>
      <c r="AD16" s="19">
        <f t="shared" si="6"/>
        <v>0</v>
      </c>
      <c r="AE16" s="43"/>
      <c r="AF16" s="43"/>
      <c r="AG16" s="19">
        <f t="shared" si="7"/>
        <v>0</v>
      </c>
      <c r="AH16" s="43"/>
      <c r="AI16" s="43"/>
      <c r="AJ16" s="19">
        <f t="shared" si="8"/>
        <v>0</v>
      </c>
      <c r="AK16" s="43"/>
      <c r="AL16" s="43">
        <v>0.1</v>
      </c>
      <c r="AM16" s="19">
        <f t="shared" si="9"/>
        <v>0.1</v>
      </c>
      <c r="AN16" s="43"/>
      <c r="AO16" s="43"/>
      <c r="AP16" s="19">
        <f t="shared" si="10"/>
        <v>0</v>
      </c>
      <c r="AQ16" s="43"/>
      <c r="AR16" s="43"/>
      <c r="AS16" s="19">
        <f t="shared" si="11"/>
        <v>0</v>
      </c>
    </row>
    <row r="17" spans="1:45" s="1" customFormat="1" ht="17.25" customHeight="1">
      <c r="A17" s="1">
        <v>1</v>
      </c>
      <c r="C17" s="15" t="s">
        <v>17</v>
      </c>
      <c r="D17" s="58" t="s">
        <v>18</v>
      </c>
      <c r="E17" s="58"/>
      <c r="F17" s="58"/>
      <c r="G17" s="46">
        <f t="shared" si="13"/>
        <v>1702.1999999999998</v>
      </c>
      <c r="H17" s="46">
        <f t="shared" si="13"/>
        <v>990.4</v>
      </c>
      <c r="I17" s="47">
        <f t="shared" si="12"/>
        <v>-711.7999999999998</v>
      </c>
      <c r="J17" s="43">
        <v>968.5</v>
      </c>
      <c r="K17" s="43">
        <v>622</v>
      </c>
      <c r="L17" s="19">
        <f t="shared" si="0"/>
        <v>-346.5</v>
      </c>
      <c r="M17" s="43">
        <v>28.8</v>
      </c>
      <c r="N17" s="43">
        <v>20.4</v>
      </c>
      <c r="O17" s="19">
        <f t="shared" si="1"/>
        <v>-8.400000000000002</v>
      </c>
      <c r="P17" s="43">
        <v>55.7</v>
      </c>
      <c r="Q17" s="43">
        <v>43.8</v>
      </c>
      <c r="R17" s="19">
        <f t="shared" si="2"/>
        <v>-11.900000000000006</v>
      </c>
      <c r="S17" s="43">
        <v>74.1</v>
      </c>
      <c r="T17" s="43">
        <v>48.5</v>
      </c>
      <c r="U17" s="19">
        <f t="shared" si="3"/>
        <v>-25.599999999999994</v>
      </c>
      <c r="V17" s="43">
        <v>12.2</v>
      </c>
      <c r="W17" s="43">
        <v>7.5</v>
      </c>
      <c r="X17" s="19">
        <f t="shared" si="4"/>
        <v>-4.699999999999999</v>
      </c>
      <c r="Y17" s="43">
        <v>136.8</v>
      </c>
      <c r="Z17" s="43">
        <v>30.1</v>
      </c>
      <c r="AA17" s="19">
        <f t="shared" si="5"/>
        <v>-106.70000000000002</v>
      </c>
      <c r="AB17" s="43">
        <v>30.6</v>
      </c>
      <c r="AC17" s="43">
        <v>18.4</v>
      </c>
      <c r="AD17" s="19">
        <f t="shared" si="6"/>
        <v>-12.200000000000003</v>
      </c>
      <c r="AE17" s="43">
        <v>12.4</v>
      </c>
      <c r="AF17" s="43">
        <v>10.2</v>
      </c>
      <c r="AG17" s="19">
        <f t="shared" si="7"/>
        <v>-2.200000000000001</v>
      </c>
      <c r="AH17" s="43">
        <v>161.3</v>
      </c>
      <c r="AI17" s="43">
        <v>57.1</v>
      </c>
      <c r="AJ17" s="19">
        <f t="shared" si="8"/>
        <v>-104.20000000000002</v>
      </c>
      <c r="AK17" s="43">
        <v>8.7</v>
      </c>
      <c r="AL17" s="43">
        <v>5.2</v>
      </c>
      <c r="AM17" s="19">
        <f t="shared" si="9"/>
        <v>-3.499999999999999</v>
      </c>
      <c r="AN17" s="43">
        <v>53.1</v>
      </c>
      <c r="AO17" s="43">
        <v>36.9</v>
      </c>
      <c r="AP17" s="19">
        <f t="shared" si="10"/>
        <v>-16.200000000000003</v>
      </c>
      <c r="AQ17" s="43">
        <v>160</v>
      </c>
      <c r="AR17" s="43">
        <v>90.3</v>
      </c>
      <c r="AS17" s="19">
        <f t="shared" si="11"/>
        <v>-69.7</v>
      </c>
    </row>
    <row r="18" spans="3:45" s="1" customFormat="1" ht="15">
      <c r="C18" s="15" t="s">
        <v>19</v>
      </c>
      <c r="D18" s="58" t="s">
        <v>20</v>
      </c>
      <c r="E18" s="58"/>
      <c r="F18" s="58"/>
      <c r="G18" s="46">
        <f t="shared" si="13"/>
        <v>1579.6</v>
      </c>
      <c r="H18" s="46">
        <f t="shared" si="13"/>
        <v>6025.499999999999</v>
      </c>
      <c r="I18" s="47">
        <f t="shared" si="12"/>
        <v>4445.9</v>
      </c>
      <c r="J18" s="43">
        <v>1434.9</v>
      </c>
      <c r="K18" s="43">
        <v>2374.4</v>
      </c>
      <c r="L18" s="19">
        <f t="shared" si="0"/>
        <v>939.5</v>
      </c>
      <c r="M18" s="43">
        <v>0.1</v>
      </c>
      <c r="N18" s="43">
        <v>80</v>
      </c>
      <c r="O18" s="19">
        <f t="shared" si="1"/>
        <v>79.9</v>
      </c>
      <c r="P18" s="43">
        <v>1.6</v>
      </c>
      <c r="Q18" s="43">
        <v>270.5</v>
      </c>
      <c r="R18" s="19">
        <f t="shared" si="2"/>
        <v>268.9</v>
      </c>
      <c r="S18" s="43">
        <v>87.4</v>
      </c>
      <c r="T18" s="43">
        <v>210.9</v>
      </c>
      <c r="U18" s="19">
        <f t="shared" si="3"/>
        <v>123.5</v>
      </c>
      <c r="V18" s="43">
        <v>0.6</v>
      </c>
      <c r="W18" s="43">
        <v>0.6</v>
      </c>
      <c r="X18" s="19">
        <f t="shared" si="4"/>
        <v>0</v>
      </c>
      <c r="Y18" s="43">
        <v>7.9</v>
      </c>
      <c r="Z18" s="43">
        <v>14.9</v>
      </c>
      <c r="AA18" s="19">
        <f t="shared" si="5"/>
        <v>7</v>
      </c>
      <c r="AB18" s="43"/>
      <c r="AC18" s="43">
        <v>74.1</v>
      </c>
      <c r="AD18" s="19">
        <f t="shared" si="6"/>
        <v>74.1</v>
      </c>
      <c r="AE18" s="43"/>
      <c r="AF18" s="43"/>
      <c r="AG18" s="19">
        <f t="shared" si="7"/>
        <v>0</v>
      </c>
      <c r="AH18" s="43"/>
      <c r="AI18" s="43">
        <v>2894</v>
      </c>
      <c r="AJ18" s="19">
        <f t="shared" si="8"/>
        <v>2894</v>
      </c>
      <c r="AK18" s="43">
        <v>0.7</v>
      </c>
      <c r="AL18" s="43">
        <v>0.9</v>
      </c>
      <c r="AM18" s="19">
        <f t="shared" si="9"/>
        <v>0.20000000000000007</v>
      </c>
      <c r="AN18" s="43">
        <v>7.6</v>
      </c>
      <c r="AO18" s="43">
        <v>58.9</v>
      </c>
      <c r="AP18" s="19">
        <f t="shared" si="10"/>
        <v>51.3</v>
      </c>
      <c r="AQ18" s="43">
        <v>38.8</v>
      </c>
      <c r="AR18" s="43">
        <v>46.3</v>
      </c>
      <c r="AS18" s="19">
        <f t="shared" si="11"/>
        <v>7.5</v>
      </c>
    </row>
    <row r="19" spans="3:45" s="1" customFormat="1" ht="15">
      <c r="C19" s="15" t="s">
        <v>21</v>
      </c>
      <c r="D19" s="58" t="s">
        <v>22</v>
      </c>
      <c r="E19" s="58"/>
      <c r="F19" s="58"/>
      <c r="G19" s="46">
        <f t="shared" si="13"/>
        <v>0</v>
      </c>
      <c r="H19" s="46">
        <f t="shared" si="13"/>
        <v>0</v>
      </c>
      <c r="I19" s="47">
        <f t="shared" si="12"/>
        <v>0</v>
      </c>
      <c r="J19" s="43"/>
      <c r="K19" s="43"/>
      <c r="L19" s="19">
        <f t="shared" si="0"/>
        <v>0</v>
      </c>
      <c r="M19" s="43"/>
      <c r="N19" s="43"/>
      <c r="O19" s="19">
        <f t="shared" si="1"/>
        <v>0</v>
      </c>
      <c r="P19" s="43"/>
      <c r="Q19" s="43"/>
      <c r="R19" s="19">
        <f t="shared" si="2"/>
        <v>0</v>
      </c>
      <c r="S19" s="43"/>
      <c r="T19" s="43"/>
      <c r="U19" s="19">
        <f t="shared" si="3"/>
        <v>0</v>
      </c>
      <c r="V19" s="43"/>
      <c r="W19" s="43"/>
      <c r="X19" s="19">
        <f t="shared" si="4"/>
        <v>0</v>
      </c>
      <c r="Y19" s="43"/>
      <c r="Z19" s="43"/>
      <c r="AA19" s="19">
        <f t="shared" si="5"/>
        <v>0</v>
      </c>
      <c r="AB19" s="43"/>
      <c r="AC19" s="43"/>
      <c r="AD19" s="19">
        <f t="shared" si="6"/>
        <v>0</v>
      </c>
      <c r="AE19" s="43"/>
      <c r="AF19" s="43"/>
      <c r="AG19" s="19">
        <f t="shared" si="7"/>
        <v>0</v>
      </c>
      <c r="AH19" s="43"/>
      <c r="AI19" s="43"/>
      <c r="AJ19" s="19">
        <f t="shared" si="8"/>
        <v>0</v>
      </c>
      <c r="AK19" s="43"/>
      <c r="AL19" s="43"/>
      <c r="AM19" s="19">
        <f t="shared" si="9"/>
        <v>0</v>
      </c>
      <c r="AN19" s="43"/>
      <c r="AO19" s="43"/>
      <c r="AP19" s="19">
        <f t="shared" si="10"/>
        <v>0</v>
      </c>
      <c r="AQ19" s="43"/>
      <c r="AR19" s="43"/>
      <c r="AS19" s="19">
        <f t="shared" si="11"/>
        <v>0</v>
      </c>
    </row>
    <row r="20" spans="3:45" s="5" customFormat="1" ht="15">
      <c r="C20" s="21" t="s">
        <v>23</v>
      </c>
      <c r="D20" s="59" t="s">
        <v>24</v>
      </c>
      <c r="E20" s="59"/>
      <c r="F20" s="59"/>
      <c r="G20" s="46">
        <f t="shared" si="13"/>
        <v>291.9</v>
      </c>
      <c r="H20" s="46">
        <f t="shared" si="13"/>
        <v>1864.5</v>
      </c>
      <c r="I20" s="47">
        <f t="shared" si="12"/>
        <v>1572.6</v>
      </c>
      <c r="J20" s="44">
        <v>108</v>
      </c>
      <c r="K20" s="44">
        <v>1703.5</v>
      </c>
      <c r="L20" s="19">
        <f t="shared" si="0"/>
        <v>1595.5</v>
      </c>
      <c r="M20" s="44">
        <v>25.7</v>
      </c>
      <c r="N20" s="44">
        <v>0.8</v>
      </c>
      <c r="O20" s="19">
        <f t="shared" si="1"/>
        <v>-24.9</v>
      </c>
      <c r="P20" s="44"/>
      <c r="Q20" s="44"/>
      <c r="R20" s="19">
        <f t="shared" si="2"/>
        <v>0</v>
      </c>
      <c r="S20" s="44">
        <v>46.2</v>
      </c>
      <c r="T20" s="44">
        <v>46.2</v>
      </c>
      <c r="U20" s="19">
        <f t="shared" si="3"/>
        <v>0</v>
      </c>
      <c r="V20" s="44">
        <v>0.5</v>
      </c>
      <c r="W20" s="44">
        <v>0.5</v>
      </c>
      <c r="X20" s="19">
        <f t="shared" si="4"/>
        <v>0</v>
      </c>
      <c r="Y20" s="44">
        <v>1.5</v>
      </c>
      <c r="Z20" s="44">
        <v>1.5</v>
      </c>
      <c r="AA20" s="19">
        <f t="shared" si="5"/>
        <v>0</v>
      </c>
      <c r="AB20" s="44">
        <v>24.3</v>
      </c>
      <c r="AC20" s="44">
        <v>24.3</v>
      </c>
      <c r="AD20" s="19">
        <f t="shared" si="6"/>
        <v>0</v>
      </c>
      <c r="AE20" s="44">
        <v>74.3</v>
      </c>
      <c r="AF20" s="44">
        <v>74.3</v>
      </c>
      <c r="AG20" s="19">
        <f t="shared" si="7"/>
        <v>0</v>
      </c>
      <c r="AH20" s="44"/>
      <c r="AI20" s="44"/>
      <c r="AJ20" s="19">
        <f t="shared" si="8"/>
        <v>0</v>
      </c>
      <c r="AK20" s="44">
        <v>1.2</v>
      </c>
      <c r="AL20" s="44">
        <v>1.2</v>
      </c>
      <c r="AM20" s="19">
        <f t="shared" si="9"/>
        <v>0</v>
      </c>
      <c r="AN20" s="44"/>
      <c r="AO20" s="44"/>
      <c r="AP20" s="19">
        <f t="shared" si="10"/>
        <v>0</v>
      </c>
      <c r="AQ20" s="44">
        <v>10.2</v>
      </c>
      <c r="AR20" s="44">
        <v>12.2</v>
      </c>
      <c r="AS20" s="19">
        <f t="shared" si="11"/>
        <v>2</v>
      </c>
    </row>
    <row r="21" spans="3:45" s="5" customFormat="1" ht="16.5" customHeight="1">
      <c r="C21" s="21" t="s">
        <v>25</v>
      </c>
      <c r="D21" s="59" t="s">
        <v>26</v>
      </c>
      <c r="E21" s="59"/>
      <c r="F21" s="59"/>
      <c r="G21" s="46">
        <f t="shared" si="13"/>
        <v>10925.400000000001</v>
      </c>
      <c r="H21" s="46">
        <f t="shared" si="13"/>
        <v>8302.6</v>
      </c>
      <c r="I21" s="47">
        <f t="shared" si="12"/>
        <v>-2622.800000000001</v>
      </c>
      <c r="J21" s="44">
        <v>4725.6</v>
      </c>
      <c r="K21" s="44">
        <v>3536.1</v>
      </c>
      <c r="L21" s="19">
        <f t="shared" si="0"/>
        <v>-1189.5000000000005</v>
      </c>
      <c r="M21" s="44">
        <v>383.7</v>
      </c>
      <c r="N21" s="44">
        <v>289</v>
      </c>
      <c r="O21" s="19">
        <f t="shared" si="1"/>
        <v>-94.69999999999999</v>
      </c>
      <c r="P21" s="44">
        <v>1072.8</v>
      </c>
      <c r="Q21" s="44">
        <v>795.4</v>
      </c>
      <c r="R21" s="19">
        <f t="shared" si="2"/>
        <v>-277.4</v>
      </c>
      <c r="S21" s="44">
        <v>164.3</v>
      </c>
      <c r="T21" s="44">
        <v>140.3</v>
      </c>
      <c r="U21" s="19">
        <f t="shared" si="3"/>
        <v>-24</v>
      </c>
      <c r="V21" s="44">
        <v>202</v>
      </c>
      <c r="W21" s="44">
        <v>160.8</v>
      </c>
      <c r="X21" s="19">
        <f t="shared" si="4"/>
        <v>-41.19999999999999</v>
      </c>
      <c r="Y21" s="44">
        <v>1148</v>
      </c>
      <c r="Z21" s="44">
        <v>841.4</v>
      </c>
      <c r="AA21" s="19">
        <f t="shared" si="5"/>
        <v>-306.6</v>
      </c>
      <c r="AB21" s="44">
        <v>329</v>
      </c>
      <c r="AC21" s="44">
        <v>257</v>
      </c>
      <c r="AD21" s="19">
        <f t="shared" si="6"/>
        <v>-72</v>
      </c>
      <c r="AE21" s="44">
        <v>192.8</v>
      </c>
      <c r="AF21" s="44">
        <v>155.6</v>
      </c>
      <c r="AG21" s="19">
        <f t="shared" si="7"/>
        <v>-37.20000000000002</v>
      </c>
      <c r="AH21" s="44">
        <v>550</v>
      </c>
      <c r="AI21" s="44">
        <v>428.6</v>
      </c>
      <c r="AJ21" s="19">
        <f t="shared" si="8"/>
        <v>-121.39999999999998</v>
      </c>
      <c r="AK21" s="44">
        <v>140.6</v>
      </c>
      <c r="AL21" s="44">
        <v>115.5</v>
      </c>
      <c r="AM21" s="19">
        <f t="shared" si="9"/>
        <v>-25.099999999999994</v>
      </c>
      <c r="AN21" s="44">
        <v>1116.1</v>
      </c>
      <c r="AO21" s="44">
        <v>823.9</v>
      </c>
      <c r="AP21" s="19">
        <f t="shared" si="10"/>
        <v>-292.19999999999993</v>
      </c>
      <c r="AQ21" s="44">
        <v>900.5</v>
      </c>
      <c r="AR21" s="44">
        <v>759</v>
      </c>
      <c r="AS21" s="19">
        <f t="shared" si="11"/>
        <v>-141.5</v>
      </c>
    </row>
    <row r="22" spans="3:45" s="5" customFormat="1" ht="16.5" customHeight="1">
      <c r="C22" s="21"/>
      <c r="D22" s="55" t="s">
        <v>59</v>
      </c>
      <c r="E22" s="56"/>
      <c r="F22" s="57"/>
      <c r="G22" s="46">
        <f t="shared" si="13"/>
        <v>0</v>
      </c>
      <c r="H22" s="46">
        <f t="shared" si="13"/>
        <v>0</v>
      </c>
      <c r="I22" s="47">
        <f t="shared" si="12"/>
        <v>0</v>
      </c>
      <c r="J22" s="44"/>
      <c r="K22" s="44"/>
      <c r="L22" s="19">
        <f t="shared" si="0"/>
        <v>0</v>
      </c>
      <c r="M22" s="44"/>
      <c r="N22" s="44"/>
      <c r="O22" s="19">
        <f t="shared" si="1"/>
        <v>0</v>
      </c>
      <c r="P22" s="44"/>
      <c r="Q22" s="44"/>
      <c r="R22" s="19">
        <f t="shared" si="2"/>
        <v>0</v>
      </c>
      <c r="S22" s="44"/>
      <c r="T22" s="44"/>
      <c r="U22" s="19">
        <f t="shared" si="3"/>
        <v>0</v>
      </c>
      <c r="V22" s="44"/>
      <c r="W22" s="44"/>
      <c r="X22" s="19">
        <f t="shared" si="4"/>
        <v>0</v>
      </c>
      <c r="Y22" s="44"/>
      <c r="Z22" s="44"/>
      <c r="AA22" s="19">
        <f t="shared" si="5"/>
        <v>0</v>
      </c>
      <c r="AB22" s="44"/>
      <c r="AC22" s="44"/>
      <c r="AD22" s="19">
        <f t="shared" si="6"/>
        <v>0</v>
      </c>
      <c r="AE22" s="44"/>
      <c r="AF22" s="44"/>
      <c r="AG22" s="19">
        <f t="shared" si="7"/>
        <v>0</v>
      </c>
      <c r="AH22" s="44"/>
      <c r="AI22" s="44"/>
      <c r="AJ22" s="19">
        <f t="shared" si="8"/>
        <v>0</v>
      </c>
      <c r="AK22" s="44"/>
      <c r="AL22" s="44"/>
      <c r="AM22" s="19">
        <f t="shared" si="9"/>
        <v>0</v>
      </c>
      <c r="AN22" s="44"/>
      <c r="AO22" s="44"/>
      <c r="AP22" s="19">
        <f t="shared" si="10"/>
        <v>0</v>
      </c>
      <c r="AQ22" s="44"/>
      <c r="AR22" s="44"/>
      <c r="AS22" s="19">
        <f t="shared" si="11"/>
        <v>0</v>
      </c>
    </row>
    <row r="23" spans="1:45" s="1" customFormat="1" ht="15">
      <c r="A23" s="1">
        <v>1</v>
      </c>
      <c r="C23" s="15" t="s">
        <v>27</v>
      </c>
      <c r="D23" s="58" t="s">
        <v>28</v>
      </c>
      <c r="E23" s="58"/>
      <c r="F23" s="58"/>
      <c r="G23" s="46">
        <f t="shared" si="13"/>
        <v>4698.6</v>
      </c>
      <c r="H23" s="46">
        <f t="shared" si="13"/>
        <v>2939.4999999999995</v>
      </c>
      <c r="I23" s="47">
        <f t="shared" si="12"/>
        <v>-1759.1000000000008</v>
      </c>
      <c r="J23" s="43">
        <v>1444.9</v>
      </c>
      <c r="K23" s="43">
        <v>984.2</v>
      </c>
      <c r="L23" s="19">
        <f t="shared" si="0"/>
        <v>-460.70000000000005</v>
      </c>
      <c r="M23" s="43">
        <v>248.5</v>
      </c>
      <c r="N23" s="43">
        <v>190.6</v>
      </c>
      <c r="O23" s="19">
        <f t="shared" si="1"/>
        <v>-57.900000000000006</v>
      </c>
      <c r="P23" s="43">
        <v>201.7</v>
      </c>
      <c r="Q23" s="43">
        <v>154.6</v>
      </c>
      <c r="R23" s="19">
        <f t="shared" si="2"/>
        <v>-47.099999999999994</v>
      </c>
      <c r="S23" s="43">
        <v>432.6</v>
      </c>
      <c r="T23" s="43">
        <v>253.5</v>
      </c>
      <c r="U23" s="19">
        <f t="shared" si="3"/>
        <v>-179.10000000000002</v>
      </c>
      <c r="V23" s="43">
        <v>333</v>
      </c>
      <c r="W23" s="43">
        <v>268.2</v>
      </c>
      <c r="X23" s="19">
        <f t="shared" si="4"/>
        <v>-64.80000000000001</v>
      </c>
      <c r="Y23" s="43">
        <v>212.2</v>
      </c>
      <c r="Z23" s="43">
        <v>125</v>
      </c>
      <c r="AA23" s="19">
        <f t="shared" si="5"/>
        <v>-87.19999999999999</v>
      </c>
      <c r="AB23" s="43">
        <v>769.5</v>
      </c>
      <c r="AC23" s="43">
        <v>179.4</v>
      </c>
      <c r="AD23" s="19">
        <f t="shared" si="6"/>
        <v>-590.1</v>
      </c>
      <c r="AE23" s="43">
        <v>235.8</v>
      </c>
      <c r="AF23" s="43">
        <v>140.7</v>
      </c>
      <c r="AG23" s="19">
        <f t="shared" si="7"/>
        <v>-95.10000000000002</v>
      </c>
      <c r="AH23" s="43">
        <v>199.2</v>
      </c>
      <c r="AI23" s="43">
        <v>137.7</v>
      </c>
      <c r="AJ23" s="19">
        <f t="shared" si="8"/>
        <v>-61.5</v>
      </c>
      <c r="AK23" s="43">
        <v>154.7</v>
      </c>
      <c r="AL23" s="43">
        <v>132.7</v>
      </c>
      <c r="AM23" s="19">
        <f t="shared" si="9"/>
        <v>-22</v>
      </c>
      <c r="AN23" s="43">
        <v>270</v>
      </c>
      <c r="AO23" s="43">
        <v>214.1</v>
      </c>
      <c r="AP23" s="19">
        <f t="shared" si="10"/>
        <v>-55.900000000000006</v>
      </c>
      <c r="AQ23" s="43">
        <v>196.5</v>
      </c>
      <c r="AR23" s="43">
        <v>158.8</v>
      </c>
      <c r="AS23" s="19">
        <f t="shared" si="11"/>
        <v>-37.69999999999999</v>
      </c>
    </row>
    <row r="24" spans="3:45" s="1" customFormat="1" ht="27" customHeight="1">
      <c r="C24" s="15" t="s">
        <v>29</v>
      </c>
      <c r="D24" s="58" t="s">
        <v>30</v>
      </c>
      <c r="E24" s="58"/>
      <c r="F24" s="58"/>
      <c r="G24" s="46">
        <f t="shared" si="13"/>
        <v>9.7</v>
      </c>
      <c r="H24" s="46">
        <f t="shared" si="13"/>
        <v>352.7</v>
      </c>
      <c r="I24" s="47">
        <f t="shared" si="12"/>
        <v>343</v>
      </c>
      <c r="J24" s="43"/>
      <c r="K24" s="43"/>
      <c r="L24" s="19">
        <f t="shared" si="0"/>
        <v>0</v>
      </c>
      <c r="M24" s="43"/>
      <c r="N24" s="43"/>
      <c r="O24" s="19">
        <f t="shared" si="1"/>
        <v>0</v>
      </c>
      <c r="P24" s="43"/>
      <c r="Q24" s="43"/>
      <c r="R24" s="19">
        <f t="shared" si="2"/>
        <v>0</v>
      </c>
      <c r="S24" s="43"/>
      <c r="T24" s="43"/>
      <c r="U24" s="19">
        <f t="shared" si="3"/>
        <v>0</v>
      </c>
      <c r="V24" s="43"/>
      <c r="W24" s="43"/>
      <c r="X24" s="19">
        <f t="shared" si="4"/>
        <v>0</v>
      </c>
      <c r="Y24" s="43">
        <v>9.2</v>
      </c>
      <c r="Z24" s="43">
        <v>9.2</v>
      </c>
      <c r="AA24" s="19">
        <f t="shared" si="5"/>
        <v>0</v>
      </c>
      <c r="AB24" s="43">
        <v>0.5</v>
      </c>
      <c r="AC24" s="43">
        <v>40.1</v>
      </c>
      <c r="AD24" s="19">
        <f t="shared" si="6"/>
        <v>39.6</v>
      </c>
      <c r="AE24" s="43"/>
      <c r="AF24" s="43"/>
      <c r="AG24" s="19">
        <f t="shared" si="7"/>
        <v>0</v>
      </c>
      <c r="AH24" s="43"/>
      <c r="AI24" s="43">
        <v>303.4</v>
      </c>
      <c r="AJ24" s="19">
        <f t="shared" si="8"/>
        <v>303.4</v>
      </c>
      <c r="AK24" s="43"/>
      <c r="AL24" s="43"/>
      <c r="AM24" s="19">
        <f t="shared" si="9"/>
        <v>0</v>
      </c>
      <c r="AN24" s="43"/>
      <c r="AO24" s="43"/>
      <c r="AP24" s="19">
        <f t="shared" si="10"/>
        <v>0</v>
      </c>
      <c r="AQ24" s="43"/>
      <c r="AR24" s="43"/>
      <c r="AS24" s="19">
        <f t="shared" si="11"/>
        <v>0</v>
      </c>
    </row>
    <row r="25" spans="3:45" s="1" customFormat="1" ht="39.75" customHeight="1">
      <c r="C25" s="15" t="s">
        <v>31</v>
      </c>
      <c r="D25" s="58" t="s">
        <v>32</v>
      </c>
      <c r="E25" s="58"/>
      <c r="F25" s="58"/>
      <c r="G25" s="46">
        <f t="shared" si="13"/>
        <v>42.8</v>
      </c>
      <c r="H25" s="46">
        <f t="shared" si="13"/>
        <v>35.800000000000004</v>
      </c>
      <c r="I25" s="47">
        <f t="shared" si="12"/>
        <v>-6.999999999999993</v>
      </c>
      <c r="J25" s="43">
        <v>33.8</v>
      </c>
      <c r="K25" s="43">
        <v>29.3</v>
      </c>
      <c r="L25" s="19">
        <f t="shared" si="0"/>
        <v>-4.4999999999999964</v>
      </c>
      <c r="M25" s="43"/>
      <c r="N25" s="43"/>
      <c r="O25" s="19">
        <f t="shared" si="1"/>
        <v>0</v>
      </c>
      <c r="P25" s="43">
        <v>3.7</v>
      </c>
      <c r="Q25" s="43">
        <v>3.7</v>
      </c>
      <c r="R25" s="19">
        <f t="shared" si="2"/>
        <v>0</v>
      </c>
      <c r="S25" s="43"/>
      <c r="T25" s="43"/>
      <c r="U25" s="19">
        <f t="shared" si="3"/>
        <v>0</v>
      </c>
      <c r="V25" s="43"/>
      <c r="W25" s="43"/>
      <c r="X25" s="19">
        <f t="shared" si="4"/>
        <v>0</v>
      </c>
      <c r="Y25" s="43">
        <v>0.4</v>
      </c>
      <c r="Z25" s="43">
        <v>0.4</v>
      </c>
      <c r="AA25" s="19">
        <f t="shared" si="5"/>
        <v>0</v>
      </c>
      <c r="AB25" s="43"/>
      <c r="AC25" s="43"/>
      <c r="AD25" s="19">
        <f t="shared" si="6"/>
        <v>0</v>
      </c>
      <c r="AE25" s="43"/>
      <c r="AF25" s="43"/>
      <c r="AG25" s="19">
        <f t="shared" si="7"/>
        <v>0</v>
      </c>
      <c r="AH25" s="43"/>
      <c r="AI25" s="43"/>
      <c r="AJ25" s="19">
        <f t="shared" si="8"/>
        <v>0</v>
      </c>
      <c r="AK25" s="43">
        <v>1.7</v>
      </c>
      <c r="AL25" s="43">
        <v>1.7</v>
      </c>
      <c r="AM25" s="19">
        <f t="shared" si="9"/>
        <v>0</v>
      </c>
      <c r="AN25" s="43">
        <v>2.9</v>
      </c>
      <c r="AO25" s="43">
        <v>0.6</v>
      </c>
      <c r="AP25" s="19">
        <f t="shared" si="10"/>
        <v>-2.3</v>
      </c>
      <c r="AQ25" s="43">
        <v>0.3</v>
      </c>
      <c r="AR25" s="43">
        <v>0.1</v>
      </c>
      <c r="AS25" s="19">
        <f t="shared" si="11"/>
        <v>-0.19999999999999998</v>
      </c>
    </row>
    <row r="26" spans="3:45" ht="20.25" customHeight="1">
      <c r="C26" s="15" t="s">
        <v>60</v>
      </c>
      <c r="D26" s="66" t="s">
        <v>58</v>
      </c>
      <c r="E26" s="66"/>
      <c r="F26" s="66"/>
      <c r="G26" s="46"/>
      <c r="H26" s="47"/>
      <c r="I26" s="48"/>
      <c r="J26" s="20"/>
      <c r="K26" s="20"/>
      <c r="L26" s="19"/>
      <c r="M26" s="20"/>
      <c r="N26" s="20"/>
      <c r="O26" s="19"/>
      <c r="P26" s="20"/>
      <c r="Q26" s="20"/>
      <c r="R26" s="19"/>
      <c r="S26" s="20"/>
      <c r="T26" s="20"/>
      <c r="U26" s="19"/>
      <c r="V26" s="20"/>
      <c r="W26" s="20"/>
      <c r="X26" s="19"/>
      <c r="Y26" s="20"/>
      <c r="Z26" s="20"/>
      <c r="AA26" s="19"/>
      <c r="AB26" s="20"/>
      <c r="AC26" s="20"/>
      <c r="AD26" s="19"/>
      <c r="AE26" s="20"/>
      <c r="AF26" s="20"/>
      <c r="AG26" s="19"/>
      <c r="AH26" s="20"/>
      <c r="AI26" s="20"/>
      <c r="AJ26" s="19"/>
      <c r="AK26" s="20"/>
      <c r="AL26" s="20"/>
      <c r="AM26" s="19"/>
      <c r="AN26" s="20"/>
      <c r="AO26" s="20"/>
      <c r="AP26" s="19"/>
      <c r="AQ26" s="20"/>
      <c r="AR26" s="20"/>
      <c r="AS26" s="19"/>
    </row>
  </sheetData>
  <sheetProtection/>
  <mergeCells count="33">
    <mergeCell ref="AN6:AP6"/>
    <mergeCell ref="AQ6:AS6"/>
    <mergeCell ref="D9:F9"/>
    <mergeCell ref="D25:F25"/>
    <mergeCell ref="D26:F26"/>
    <mergeCell ref="S6:U6"/>
    <mergeCell ref="V6:X6"/>
    <mergeCell ref="Y6:AA6"/>
    <mergeCell ref="AB6:AD6"/>
    <mergeCell ref="AE6:AG6"/>
    <mergeCell ref="AH6:AJ6"/>
    <mergeCell ref="G6:I6"/>
    <mergeCell ref="J6:L6"/>
    <mergeCell ref="M6:O6"/>
    <mergeCell ref="AK6:AM6"/>
    <mergeCell ref="D20:F20"/>
    <mergeCell ref="D21:F21"/>
    <mergeCell ref="D8:F8"/>
    <mergeCell ref="D10:F10"/>
    <mergeCell ref="P6:R6"/>
    <mergeCell ref="D11:F11"/>
    <mergeCell ref="D12:F12"/>
    <mergeCell ref="D13:F13"/>
    <mergeCell ref="D6:F7"/>
    <mergeCell ref="D22:F22"/>
    <mergeCell ref="D14:F14"/>
    <mergeCell ref="D15:F15"/>
    <mergeCell ref="D16:F16"/>
    <mergeCell ref="D24:F24"/>
    <mergeCell ref="D23:F23"/>
    <mergeCell ref="D17:F17"/>
    <mergeCell ref="D18:F18"/>
    <mergeCell ref="D19:F19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5" sqref="G5:P24"/>
    </sheetView>
  </sheetViews>
  <sheetFormatPr defaultColWidth="9.140625" defaultRowHeight="15"/>
  <cols>
    <col min="1" max="1" width="0.42578125" style="0" customWidth="1"/>
    <col min="2" max="2" width="0.13671875" style="0" customWidth="1"/>
    <col min="3" max="3" width="9.7109375" style="0" customWidth="1"/>
    <col min="6" max="6" width="9.140625" style="0" customWidth="1"/>
    <col min="7" max="16" width="8.7109375" style="0" customWidth="1"/>
  </cols>
  <sheetData>
    <row r="1" spans="1:13" ht="18.75">
      <c r="A1" t="s">
        <v>62</v>
      </c>
      <c r="C1" s="1"/>
      <c r="D1" s="2" t="s">
        <v>35</v>
      </c>
      <c r="E1" s="1"/>
      <c r="F1" s="1"/>
      <c r="M1" s="1"/>
    </row>
    <row r="2" spans="3:13" ht="15">
      <c r="C2" s="3"/>
      <c r="D2" s="1"/>
      <c r="E2" s="1"/>
      <c r="F2" s="1"/>
      <c r="M2" s="1"/>
    </row>
    <row r="3" spans="3:13" ht="15">
      <c r="C3" s="3"/>
      <c r="E3" s="1"/>
      <c r="F3" s="1"/>
      <c r="M3" s="1"/>
    </row>
    <row r="4" spans="3:14" ht="15">
      <c r="C4" s="3"/>
      <c r="D4" s="1"/>
      <c r="E4" s="1"/>
      <c r="F4" s="1"/>
      <c r="M4" s="1"/>
      <c r="N4" t="s">
        <v>54</v>
      </c>
    </row>
    <row r="5" spans="3:16" ht="36" customHeight="1">
      <c r="C5" s="73" t="s">
        <v>0</v>
      </c>
      <c r="D5" s="49" t="s">
        <v>1</v>
      </c>
      <c r="E5" s="50"/>
      <c r="F5" s="51"/>
      <c r="G5" s="82">
        <v>41640</v>
      </c>
      <c r="H5" s="82"/>
      <c r="I5" s="82">
        <v>41760</v>
      </c>
      <c r="J5" s="63"/>
      <c r="K5" s="82">
        <v>41791</v>
      </c>
      <c r="L5" s="63"/>
      <c r="M5" s="83" t="s">
        <v>36</v>
      </c>
      <c r="N5" s="83"/>
      <c r="O5" s="84" t="s">
        <v>63</v>
      </c>
      <c r="P5" s="84"/>
    </row>
    <row r="6" spans="1:16" ht="30" customHeight="1">
      <c r="A6" s="8"/>
      <c r="B6" s="31" t="s">
        <v>55</v>
      </c>
      <c r="C6" s="74"/>
      <c r="D6" s="52"/>
      <c r="E6" s="53"/>
      <c r="F6" s="54"/>
      <c r="G6" s="24" t="s">
        <v>56</v>
      </c>
      <c r="H6" s="25" t="s">
        <v>57</v>
      </c>
      <c r="I6" s="24" t="s">
        <v>56</v>
      </c>
      <c r="J6" s="25" t="s">
        <v>57</v>
      </c>
      <c r="K6" s="26" t="s">
        <v>56</v>
      </c>
      <c r="L6" s="25" t="s">
        <v>57</v>
      </c>
      <c r="M6" s="24" t="s">
        <v>56</v>
      </c>
      <c r="N6" s="25" t="s">
        <v>57</v>
      </c>
      <c r="O6" s="32" t="s">
        <v>56</v>
      </c>
      <c r="P6" s="33" t="s">
        <v>57</v>
      </c>
    </row>
    <row r="7" spans="1:16" ht="15">
      <c r="A7" s="4" t="s">
        <v>40</v>
      </c>
      <c r="B7" s="4" t="s">
        <v>39</v>
      </c>
      <c r="C7" s="17" t="s">
        <v>2</v>
      </c>
      <c r="D7" s="70" t="s">
        <v>3</v>
      </c>
      <c r="E7" s="71"/>
      <c r="F7" s="72"/>
      <c r="G7" s="34">
        <f>G9+G10+G11+G12+G13+G14+G15+G16+G17+G19+G20+G22+G23+G24</f>
        <v>26918.8</v>
      </c>
      <c r="H7" s="35">
        <f>H9+H10+H11+H12+H13+H14+H15+H16+H17+H19+H20+H22+H23+H24+H21+H25</f>
        <v>1971.4750000000001</v>
      </c>
      <c r="I7" s="27">
        <f>SUM(I9:I24)+I25</f>
        <v>31036.500000000004</v>
      </c>
      <c r="J7" s="27">
        <f>SUM(J9:J24)-J18</f>
        <v>4373.5903</v>
      </c>
      <c r="K7" s="27">
        <f>K9+K10+K11+K12+K13+K14+K15+K16+K17+K19+K20+K22+K23+K24+K25+K21</f>
        <v>35196.7</v>
      </c>
      <c r="L7" s="27">
        <f>L9+L10+L11+L12+L13+L14+L15+L16+L17+L19+L20+L22+L23+L24+L25</f>
        <v>3908.3152</v>
      </c>
      <c r="M7" s="27">
        <f aca="true" t="shared" si="0" ref="M7:N24">K7-G7</f>
        <v>8277.899999999998</v>
      </c>
      <c r="N7" s="27">
        <f>SUM(N9:N24)</f>
        <v>1936.8401999999999</v>
      </c>
      <c r="O7" s="36">
        <f aca="true" t="shared" si="1" ref="O7:P24">K7-I7</f>
        <v>4160.199999999993</v>
      </c>
      <c r="P7" s="36">
        <f t="shared" si="1"/>
        <v>-465.27509999999984</v>
      </c>
    </row>
    <row r="8" spans="1:16" ht="15" customHeight="1" hidden="1">
      <c r="A8" s="1"/>
      <c r="B8" s="1"/>
      <c r="C8" s="15"/>
      <c r="D8" s="15" t="s">
        <v>4</v>
      </c>
      <c r="E8" s="15"/>
      <c r="F8" s="15"/>
      <c r="G8" s="15"/>
      <c r="H8" s="15"/>
      <c r="I8" s="28"/>
      <c r="J8" s="28"/>
      <c r="K8" s="28"/>
      <c r="L8" s="28"/>
      <c r="M8" s="27">
        <f t="shared" si="0"/>
        <v>0</v>
      </c>
      <c r="N8" s="27"/>
      <c r="O8" s="36">
        <f t="shared" si="1"/>
        <v>0</v>
      </c>
      <c r="P8" s="36">
        <f t="shared" si="1"/>
        <v>0</v>
      </c>
    </row>
    <row r="9" spans="1:16" ht="15" customHeight="1">
      <c r="A9" s="1"/>
      <c r="B9" s="1">
        <v>0.0555</v>
      </c>
      <c r="C9" s="15" t="s">
        <v>5</v>
      </c>
      <c r="D9" s="67" t="s">
        <v>6</v>
      </c>
      <c r="E9" s="68"/>
      <c r="F9" s="69"/>
      <c r="G9" s="37">
        <v>3583</v>
      </c>
      <c r="H9" s="37">
        <f>G9*B9</f>
        <v>198.8565</v>
      </c>
      <c r="I9" s="28">
        <v>4434.4</v>
      </c>
      <c r="J9" s="28">
        <f aca="true" t="shared" si="2" ref="J9:J20">I9*B9</f>
        <v>246.1092</v>
      </c>
      <c r="K9" s="28">
        <v>4503.2</v>
      </c>
      <c r="L9" s="28">
        <f aca="true" t="shared" si="3" ref="L9:L24">K9*B9</f>
        <v>249.92759999999998</v>
      </c>
      <c r="M9" s="28">
        <f t="shared" si="0"/>
        <v>920.1999999999998</v>
      </c>
      <c r="N9" s="28">
        <f t="shared" si="0"/>
        <v>51.07109999999997</v>
      </c>
      <c r="O9" s="38">
        <f t="shared" si="1"/>
        <v>68.80000000000018</v>
      </c>
      <c r="P9" s="38">
        <f t="shared" si="1"/>
        <v>3.818399999999997</v>
      </c>
    </row>
    <row r="10" spans="1:16" ht="15" customHeight="1">
      <c r="A10" s="1">
        <v>0.1</v>
      </c>
      <c r="B10" s="1">
        <v>0.392</v>
      </c>
      <c r="C10" s="15" t="s">
        <v>7</v>
      </c>
      <c r="D10" s="67" t="s">
        <v>8</v>
      </c>
      <c r="E10" s="68"/>
      <c r="F10" s="69"/>
      <c r="G10" s="37">
        <v>2983</v>
      </c>
      <c r="H10" s="37">
        <f aca="true" t="shared" si="4" ref="H10:H24">G10*B10</f>
        <v>1169.336</v>
      </c>
      <c r="I10" s="28">
        <v>6035.8</v>
      </c>
      <c r="J10" s="28">
        <f t="shared" si="2"/>
        <v>2366.0336</v>
      </c>
      <c r="K10" s="28">
        <v>5947.8</v>
      </c>
      <c r="L10" s="28">
        <f t="shared" si="3"/>
        <v>2331.5376</v>
      </c>
      <c r="M10" s="28">
        <f t="shared" si="0"/>
        <v>2964.8</v>
      </c>
      <c r="N10" s="28">
        <f t="shared" si="0"/>
        <v>1162.2016</v>
      </c>
      <c r="O10" s="38">
        <f t="shared" si="1"/>
        <v>-88</v>
      </c>
      <c r="P10" s="38">
        <f t="shared" si="1"/>
        <v>-34.496000000000095</v>
      </c>
    </row>
    <row r="11" spans="1:16" ht="15" customHeight="1">
      <c r="A11" s="1">
        <v>0.225</v>
      </c>
      <c r="B11" s="1">
        <v>0.1125</v>
      </c>
      <c r="C11" s="15" t="s">
        <v>9</v>
      </c>
      <c r="D11" s="67" t="s">
        <v>10</v>
      </c>
      <c r="E11" s="68"/>
      <c r="F11" s="69"/>
      <c r="G11" s="37">
        <v>521</v>
      </c>
      <c r="H11" s="37">
        <f t="shared" si="4"/>
        <v>58.612500000000004</v>
      </c>
      <c r="I11" s="28">
        <v>2426.2</v>
      </c>
      <c r="J11" s="28">
        <f t="shared" si="2"/>
        <v>272.9475</v>
      </c>
      <c r="K11" s="28">
        <v>3212</v>
      </c>
      <c r="L11" s="28">
        <f t="shared" si="3"/>
        <v>361.35</v>
      </c>
      <c r="M11" s="28">
        <f t="shared" si="0"/>
        <v>2691</v>
      </c>
      <c r="N11" s="28">
        <f t="shared" si="0"/>
        <v>302.7375</v>
      </c>
      <c r="O11" s="38">
        <f t="shared" si="1"/>
        <v>785.8000000000002</v>
      </c>
      <c r="P11" s="38">
        <f t="shared" si="1"/>
        <v>88.40250000000003</v>
      </c>
    </row>
    <row r="12" spans="1:16" ht="15" customHeight="1">
      <c r="A12" s="1"/>
      <c r="B12" s="1">
        <v>1</v>
      </c>
      <c r="C12" s="15" t="s">
        <v>11</v>
      </c>
      <c r="D12" s="67" t="s">
        <v>12</v>
      </c>
      <c r="E12" s="68"/>
      <c r="F12" s="69"/>
      <c r="G12" s="37">
        <v>247.3</v>
      </c>
      <c r="H12" s="37">
        <f t="shared" si="4"/>
        <v>247.3</v>
      </c>
      <c r="I12" s="28">
        <v>1134.1</v>
      </c>
      <c r="J12" s="28">
        <f t="shared" si="2"/>
        <v>1134.1</v>
      </c>
      <c r="K12" s="28">
        <v>648.3</v>
      </c>
      <c r="L12" s="28">
        <f t="shared" si="3"/>
        <v>648.3</v>
      </c>
      <c r="M12" s="28">
        <f t="shared" si="0"/>
        <v>400.99999999999994</v>
      </c>
      <c r="N12" s="28">
        <f t="shared" si="0"/>
        <v>400.99999999999994</v>
      </c>
      <c r="O12" s="38">
        <f t="shared" si="1"/>
        <v>-485.79999999999995</v>
      </c>
      <c r="P12" s="38">
        <f t="shared" si="1"/>
        <v>-485.79999999999995</v>
      </c>
    </row>
    <row r="13" spans="1:16" ht="15" customHeight="1">
      <c r="A13" s="1"/>
      <c r="B13" s="1">
        <v>0.9</v>
      </c>
      <c r="C13" s="15" t="s">
        <v>13</v>
      </c>
      <c r="D13" s="67" t="s">
        <v>14</v>
      </c>
      <c r="E13" s="68"/>
      <c r="F13" s="69"/>
      <c r="G13" s="37">
        <v>325.9</v>
      </c>
      <c r="H13" s="37">
        <f t="shared" si="4"/>
        <v>293.31</v>
      </c>
      <c r="I13" s="28">
        <v>325.6</v>
      </c>
      <c r="J13" s="28">
        <f t="shared" si="2"/>
        <v>293.04</v>
      </c>
      <c r="K13" s="28">
        <v>325.3</v>
      </c>
      <c r="L13" s="28">
        <f t="shared" si="3"/>
        <v>292.77000000000004</v>
      </c>
      <c r="M13" s="28">
        <f t="shared" si="0"/>
        <v>-0.5999999999999659</v>
      </c>
      <c r="N13" s="28">
        <f t="shared" si="0"/>
        <v>-0.5399999999999636</v>
      </c>
      <c r="O13" s="38">
        <f t="shared" si="1"/>
        <v>-0.30000000000001137</v>
      </c>
      <c r="P13" s="38">
        <f t="shared" si="1"/>
        <v>-0.2699999999999818</v>
      </c>
    </row>
    <row r="14" spans="1:16" ht="15" customHeight="1">
      <c r="A14" s="1">
        <v>0.5</v>
      </c>
      <c r="B14" s="1">
        <v>0.5</v>
      </c>
      <c r="C14" s="15" t="s">
        <v>38</v>
      </c>
      <c r="D14" s="67" t="s">
        <v>37</v>
      </c>
      <c r="E14" s="68"/>
      <c r="F14" s="69"/>
      <c r="G14" s="37">
        <v>3.8</v>
      </c>
      <c r="H14" s="37">
        <f t="shared" si="4"/>
        <v>1.9</v>
      </c>
      <c r="I14" s="28">
        <v>114.8</v>
      </c>
      <c r="J14" s="28">
        <f t="shared" si="2"/>
        <v>57.4</v>
      </c>
      <c r="K14" s="28">
        <v>48.5</v>
      </c>
      <c r="L14" s="28">
        <f t="shared" si="3"/>
        <v>24.25</v>
      </c>
      <c r="M14" s="28">
        <f t="shared" si="0"/>
        <v>44.7</v>
      </c>
      <c r="N14" s="28">
        <f t="shared" si="0"/>
        <v>22.35</v>
      </c>
      <c r="O14" s="38">
        <f t="shared" si="1"/>
        <v>-66.3</v>
      </c>
      <c r="P14" s="36">
        <f t="shared" si="1"/>
        <v>-33.15</v>
      </c>
    </row>
    <row r="15" spans="1:16" ht="15" customHeight="1">
      <c r="A15" s="1">
        <v>0.45</v>
      </c>
      <c r="B15" s="1">
        <v>0.45</v>
      </c>
      <c r="C15" s="15" t="s">
        <v>15</v>
      </c>
      <c r="D15" s="67" t="s">
        <v>16</v>
      </c>
      <c r="E15" s="68"/>
      <c r="F15" s="69"/>
      <c r="G15" s="37">
        <v>4.8</v>
      </c>
      <c r="H15" s="37">
        <f t="shared" si="4"/>
        <v>2.16</v>
      </c>
      <c r="I15" s="28">
        <v>8.8</v>
      </c>
      <c r="J15" s="28">
        <f t="shared" si="2"/>
        <v>3.9600000000000004</v>
      </c>
      <c r="K15" s="28">
        <v>0.4</v>
      </c>
      <c r="L15" s="28">
        <f t="shared" si="3"/>
        <v>0.18000000000000002</v>
      </c>
      <c r="M15" s="28">
        <f t="shared" si="0"/>
        <v>-4.3999999999999995</v>
      </c>
      <c r="N15" s="28">
        <f t="shared" si="0"/>
        <v>-1.9800000000000002</v>
      </c>
      <c r="O15" s="38">
        <f t="shared" si="1"/>
        <v>-8.4</v>
      </c>
      <c r="P15" s="36">
        <f t="shared" si="1"/>
        <v>-3.7800000000000002</v>
      </c>
    </row>
    <row r="16" spans="1:16" ht="15" customHeight="1">
      <c r="A16" s="1">
        <v>1</v>
      </c>
      <c r="B16" s="1"/>
      <c r="C16" s="15" t="s">
        <v>17</v>
      </c>
      <c r="D16" s="67" t="s">
        <v>18</v>
      </c>
      <c r="E16" s="68"/>
      <c r="F16" s="69"/>
      <c r="G16" s="37">
        <v>1702.2</v>
      </c>
      <c r="H16" s="37">
        <f t="shared" si="4"/>
        <v>0</v>
      </c>
      <c r="I16" s="28">
        <v>1087.8</v>
      </c>
      <c r="J16" s="28">
        <f t="shared" si="2"/>
        <v>0</v>
      </c>
      <c r="K16" s="28">
        <v>990.4</v>
      </c>
      <c r="L16" s="28">
        <f t="shared" si="3"/>
        <v>0</v>
      </c>
      <c r="M16" s="28">
        <f t="shared" si="0"/>
        <v>-711.8000000000001</v>
      </c>
      <c r="N16" s="28">
        <f t="shared" si="0"/>
        <v>0</v>
      </c>
      <c r="O16" s="38">
        <f t="shared" si="1"/>
        <v>-97.39999999999998</v>
      </c>
      <c r="P16" s="36">
        <f t="shared" si="1"/>
        <v>0</v>
      </c>
    </row>
    <row r="17" spans="1:16" ht="15" customHeight="1">
      <c r="A17" s="1"/>
      <c r="B17" s="1">
        <v>0</v>
      </c>
      <c r="C17" s="15" t="s">
        <v>19</v>
      </c>
      <c r="D17" s="67" t="s">
        <v>20</v>
      </c>
      <c r="E17" s="68"/>
      <c r="F17" s="69"/>
      <c r="G17" s="37">
        <v>1579.5</v>
      </c>
      <c r="H17" s="37">
        <f t="shared" si="4"/>
        <v>0</v>
      </c>
      <c r="I17" s="28">
        <v>2812.3</v>
      </c>
      <c r="J17" s="28">
        <f t="shared" si="2"/>
        <v>0</v>
      </c>
      <c r="K17" s="28">
        <v>6025.6</v>
      </c>
      <c r="L17" s="28">
        <f t="shared" si="3"/>
        <v>0</v>
      </c>
      <c r="M17" s="28">
        <f t="shared" si="0"/>
        <v>4446.1</v>
      </c>
      <c r="N17" s="28">
        <f t="shared" si="0"/>
        <v>0</v>
      </c>
      <c r="O17" s="38">
        <f t="shared" si="1"/>
        <v>3213.3</v>
      </c>
      <c r="P17" s="36">
        <f t="shared" si="1"/>
        <v>0</v>
      </c>
    </row>
    <row r="18" spans="1:16" ht="15" customHeight="1">
      <c r="A18" s="1"/>
      <c r="B18" s="1"/>
      <c r="C18" s="15" t="s">
        <v>21</v>
      </c>
      <c r="D18" s="67" t="s">
        <v>22</v>
      </c>
      <c r="E18" s="68"/>
      <c r="F18" s="69"/>
      <c r="G18" s="37"/>
      <c r="H18" s="37">
        <f t="shared" si="4"/>
        <v>0</v>
      </c>
      <c r="I18" s="28"/>
      <c r="J18" s="28">
        <f t="shared" si="2"/>
        <v>0</v>
      </c>
      <c r="K18" s="28"/>
      <c r="L18" s="28">
        <f t="shared" si="3"/>
        <v>0</v>
      </c>
      <c r="M18" s="28">
        <f t="shared" si="0"/>
        <v>0</v>
      </c>
      <c r="N18" s="28">
        <f t="shared" si="0"/>
        <v>0</v>
      </c>
      <c r="O18" s="38">
        <f t="shared" si="1"/>
        <v>0</v>
      </c>
      <c r="P18" s="36">
        <f t="shared" si="1"/>
        <v>0</v>
      </c>
    </row>
    <row r="19" spans="1:16" ht="15" customHeight="1">
      <c r="A19" s="5"/>
      <c r="B19" s="5"/>
      <c r="C19" s="21" t="s">
        <v>23</v>
      </c>
      <c r="D19" s="76" t="s">
        <v>24</v>
      </c>
      <c r="E19" s="77"/>
      <c r="F19" s="78"/>
      <c r="G19" s="39">
        <v>291.9</v>
      </c>
      <c r="H19" s="37">
        <f t="shared" si="4"/>
        <v>0</v>
      </c>
      <c r="I19" s="29">
        <v>366.2</v>
      </c>
      <c r="J19" s="28">
        <f t="shared" si="2"/>
        <v>0</v>
      </c>
      <c r="K19" s="29">
        <v>1864.6</v>
      </c>
      <c r="L19" s="28">
        <f t="shared" si="3"/>
        <v>0</v>
      </c>
      <c r="M19" s="28">
        <f t="shared" si="0"/>
        <v>1572.6999999999998</v>
      </c>
      <c r="N19" s="28">
        <f t="shared" si="0"/>
        <v>0</v>
      </c>
      <c r="O19" s="38">
        <f t="shared" si="1"/>
        <v>1498.3999999999999</v>
      </c>
      <c r="P19" s="36">
        <f t="shared" si="1"/>
        <v>0</v>
      </c>
    </row>
    <row r="20" spans="1:16" ht="15" customHeight="1">
      <c r="A20" s="5"/>
      <c r="B20" s="5"/>
      <c r="C20" s="21" t="s">
        <v>25</v>
      </c>
      <c r="D20" s="76" t="s">
        <v>26</v>
      </c>
      <c r="E20" s="77"/>
      <c r="F20" s="78"/>
      <c r="G20" s="39">
        <v>10925.4</v>
      </c>
      <c r="H20" s="37">
        <f t="shared" si="4"/>
        <v>0</v>
      </c>
      <c r="I20" s="29">
        <v>9043.9</v>
      </c>
      <c r="J20" s="28">
        <f t="shared" si="2"/>
        <v>0</v>
      </c>
      <c r="K20" s="29">
        <v>8302.6</v>
      </c>
      <c r="L20" s="28">
        <f t="shared" si="3"/>
        <v>0</v>
      </c>
      <c r="M20" s="28">
        <f t="shared" si="0"/>
        <v>-2622.7999999999993</v>
      </c>
      <c r="N20" s="28">
        <f t="shared" si="0"/>
        <v>0</v>
      </c>
      <c r="O20" s="38">
        <f t="shared" si="1"/>
        <v>-741.2999999999993</v>
      </c>
      <c r="P20" s="36">
        <f t="shared" si="1"/>
        <v>0</v>
      </c>
    </row>
    <row r="21" spans="1:16" ht="15" customHeight="1">
      <c r="A21" s="5"/>
      <c r="B21" s="5"/>
      <c r="C21" s="21" t="s">
        <v>61</v>
      </c>
      <c r="D21" s="79" t="s">
        <v>59</v>
      </c>
      <c r="E21" s="80"/>
      <c r="F21" s="81"/>
      <c r="G21" s="39"/>
      <c r="H21" s="37">
        <f t="shared" si="4"/>
        <v>0</v>
      </c>
      <c r="I21" s="29"/>
      <c r="J21" s="28"/>
      <c r="K21" s="29"/>
      <c r="L21" s="28">
        <f t="shared" si="3"/>
        <v>0</v>
      </c>
      <c r="M21" s="28">
        <f t="shared" si="0"/>
        <v>0</v>
      </c>
      <c r="N21" s="28">
        <f t="shared" si="0"/>
        <v>0</v>
      </c>
      <c r="O21" s="38">
        <f t="shared" si="1"/>
        <v>0</v>
      </c>
      <c r="P21" s="36">
        <f t="shared" si="1"/>
        <v>0</v>
      </c>
    </row>
    <row r="22" spans="1:16" ht="15" customHeight="1">
      <c r="A22" s="1">
        <v>1</v>
      </c>
      <c r="B22" s="1"/>
      <c r="C22" s="15" t="s">
        <v>27</v>
      </c>
      <c r="D22" s="67" t="s">
        <v>28</v>
      </c>
      <c r="E22" s="68"/>
      <c r="F22" s="69"/>
      <c r="G22" s="37">
        <v>4698.4</v>
      </c>
      <c r="H22" s="37">
        <f t="shared" si="4"/>
        <v>0</v>
      </c>
      <c r="I22" s="28">
        <v>3200.9</v>
      </c>
      <c r="J22" s="28"/>
      <c r="K22" s="28">
        <v>2939.4</v>
      </c>
      <c r="L22" s="28">
        <f t="shared" si="3"/>
        <v>0</v>
      </c>
      <c r="M22" s="28">
        <f t="shared" si="0"/>
        <v>-1758.9999999999995</v>
      </c>
      <c r="N22" s="28">
        <f t="shared" si="0"/>
        <v>0</v>
      </c>
      <c r="O22" s="38">
        <f t="shared" si="1"/>
        <v>-261.5</v>
      </c>
      <c r="P22" s="36">
        <f t="shared" si="1"/>
        <v>0</v>
      </c>
    </row>
    <row r="23" spans="1:16" ht="15" customHeight="1">
      <c r="A23" s="1"/>
      <c r="B23" s="1"/>
      <c r="C23" s="15" t="s">
        <v>29</v>
      </c>
      <c r="D23" s="67" t="s">
        <v>30</v>
      </c>
      <c r="E23" s="68"/>
      <c r="F23" s="69"/>
      <c r="G23" s="37">
        <v>9.7</v>
      </c>
      <c r="H23" s="37">
        <f t="shared" si="4"/>
        <v>0</v>
      </c>
      <c r="I23" s="28">
        <v>9.7</v>
      </c>
      <c r="J23" s="28"/>
      <c r="K23" s="28">
        <v>352.7</v>
      </c>
      <c r="L23" s="28">
        <f t="shared" si="3"/>
        <v>0</v>
      </c>
      <c r="M23" s="28">
        <f t="shared" si="0"/>
        <v>343</v>
      </c>
      <c r="N23" s="28">
        <f t="shared" si="0"/>
        <v>0</v>
      </c>
      <c r="O23" s="38">
        <f t="shared" si="1"/>
        <v>343</v>
      </c>
      <c r="P23" s="36">
        <f t="shared" si="1"/>
        <v>0</v>
      </c>
    </row>
    <row r="24" spans="1:16" ht="15" customHeight="1">
      <c r="A24" s="1"/>
      <c r="B24" s="1"/>
      <c r="C24" s="15" t="s">
        <v>31</v>
      </c>
      <c r="D24" s="67" t="s">
        <v>32</v>
      </c>
      <c r="E24" s="68"/>
      <c r="F24" s="69"/>
      <c r="G24" s="37">
        <v>42.9</v>
      </c>
      <c r="H24" s="37">
        <f t="shared" si="4"/>
        <v>0</v>
      </c>
      <c r="I24" s="28">
        <v>36</v>
      </c>
      <c r="J24" s="28"/>
      <c r="K24" s="28">
        <v>35.9</v>
      </c>
      <c r="L24" s="28">
        <f t="shared" si="3"/>
        <v>0</v>
      </c>
      <c r="M24" s="28">
        <f t="shared" si="0"/>
        <v>-7</v>
      </c>
      <c r="N24" s="28">
        <f t="shared" si="0"/>
        <v>0</v>
      </c>
      <c r="O24" s="38">
        <f t="shared" si="1"/>
        <v>-0.10000000000000142</v>
      </c>
      <c r="P24" s="38">
        <f t="shared" si="1"/>
        <v>0</v>
      </c>
    </row>
    <row r="25" spans="1:16" ht="15" customHeight="1" hidden="1">
      <c r="A25" s="1"/>
      <c r="B25" s="1"/>
      <c r="C25" s="15" t="s">
        <v>60</v>
      </c>
      <c r="D25" s="67" t="s">
        <v>58</v>
      </c>
      <c r="E25" s="68"/>
      <c r="F25" s="69"/>
      <c r="G25" s="37"/>
      <c r="H25" s="37"/>
      <c r="I25" s="28"/>
      <c r="J25" s="28"/>
      <c r="K25" s="28"/>
      <c r="L25" s="28"/>
      <c r="M25" s="28"/>
      <c r="N25" s="28"/>
      <c r="O25" s="38">
        <f>K25-I25</f>
        <v>0</v>
      </c>
      <c r="P25" s="36">
        <f>L25-J25</f>
        <v>0</v>
      </c>
    </row>
    <row r="26" spans="3:14" ht="15">
      <c r="C26" s="10"/>
      <c r="D26" s="1"/>
      <c r="E26" s="1"/>
      <c r="F26" s="1"/>
      <c r="G26" s="9"/>
      <c r="H26" s="9"/>
      <c r="I26" s="9"/>
      <c r="J26" s="9"/>
      <c r="K26" s="9"/>
      <c r="L26" s="9"/>
      <c r="M26" s="22"/>
      <c r="N26" s="9"/>
    </row>
    <row r="27" spans="3:13" ht="15" customHeight="1">
      <c r="C27" s="75"/>
      <c r="D27" s="75"/>
      <c r="E27" s="75"/>
      <c r="F27" s="75"/>
      <c r="M27" s="1"/>
    </row>
    <row r="28" spans="1:14" ht="22.5" customHeight="1">
      <c r="A28" s="11"/>
      <c r="B28" s="11"/>
      <c r="C28" s="12"/>
      <c r="D28" s="12"/>
      <c r="E28" s="12"/>
      <c r="F28" s="12"/>
      <c r="G28" s="11"/>
      <c r="H28" s="11"/>
      <c r="I28" s="11"/>
      <c r="J28" s="11"/>
      <c r="K28" s="11"/>
      <c r="L28" s="11"/>
      <c r="M28" s="12"/>
      <c r="N28" s="11"/>
    </row>
    <row r="29" spans="3:13" ht="15">
      <c r="C29" s="1"/>
      <c r="D29" s="1"/>
      <c r="E29" s="1"/>
      <c r="F29" s="1"/>
      <c r="M29" s="1"/>
    </row>
    <row r="30" spans="3:13" ht="15">
      <c r="C30" s="1"/>
      <c r="D30" s="1"/>
      <c r="E30" s="1"/>
      <c r="F30" s="1"/>
      <c r="M30" s="23"/>
    </row>
  </sheetData>
  <sheetProtection/>
  <mergeCells count="26">
    <mergeCell ref="C5:C6"/>
    <mergeCell ref="C27:F27"/>
    <mergeCell ref="D18:F18"/>
    <mergeCell ref="D19:F19"/>
    <mergeCell ref="D20:F20"/>
    <mergeCell ref="D21:F21"/>
    <mergeCell ref="D22:F22"/>
    <mergeCell ref="D23:F23"/>
    <mergeCell ref="D16:F16"/>
    <mergeCell ref="D17:F17"/>
    <mergeCell ref="D5:F6"/>
    <mergeCell ref="D7:F7"/>
    <mergeCell ref="D9:F9"/>
    <mergeCell ref="D10:F10"/>
    <mergeCell ref="D11:F11"/>
    <mergeCell ref="D12:F12"/>
    <mergeCell ref="O5:P5"/>
    <mergeCell ref="D25:F25"/>
    <mergeCell ref="G5:H5"/>
    <mergeCell ref="K5:L5"/>
    <mergeCell ref="M5:N5"/>
    <mergeCell ref="I5:J5"/>
    <mergeCell ref="D13:F13"/>
    <mergeCell ref="D24:F24"/>
    <mergeCell ref="D14:F14"/>
    <mergeCell ref="D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2014-07-14T14:28:24Z</dcterms:modified>
  <cp:category/>
  <cp:version/>
  <cp:contentType/>
  <cp:contentStatus/>
</cp:coreProperties>
</file>