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<sst xmlns="http://schemas.openxmlformats.org/spreadsheetml/2006/main" count="161" uniqueCount="77">
  <si>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</si>
  <si>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</si>
  <si>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</si>
  <si>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</si>
  <si>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01.01.2016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</si>
  <si>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</si>
  <si>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</si>
  <si>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</si>
  <si>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</si>
  <si>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</si>
  <si>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</si>
  <si>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</si>
  <si>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</si>
  <si>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</si>
  <si>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</si>
  <si>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</si>
  <si>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</si>
  <si>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</si>
  <si>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</si>
  <si>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</si>
  <si>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</si>
  <si>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</si>
  <si>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</si>
  <si>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</si>
  <si>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</si>
  <si>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</si>
  <si>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</si>
  <si>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</si>
  <si>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</si>
  <si>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</si>
  <si>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</si>
  <si>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</si>
  <si>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</si>
  <si>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</si>
  <si>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</si>
  <si>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</si>
  <si>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</si>
  <si>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</si>
  <si>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</si>
  <si>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</si>
  <si>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</si>
  <si>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</si>
  <si>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</si>
  <si>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</si>
  <si>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</si>
  <si>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</si>
  <si>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</si>
  <si>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</si>
  <si>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</si>
  <si>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</si>
  <si>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</si>
  <si>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</si>
  <si>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 xml:space="preserve"> Начальник финансового управления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</si>
  <si>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</si>
  <si>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</si>
  <si>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</si>
  <si>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</si>
  <si>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</si>
  <si>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</si>
  <si>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</si>
  <si>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</si>
  <si>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</si>
  <si>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</si>
  <si>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</si>
  <si>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</si>
  <si>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</si>
  <si>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</si>
  <si>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</si>
  <si>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</si>
  <si>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</si>
  <si>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 xml:space="preserve"> </t>
  </si>
  <si>
    <t>1 06 06000 00</t>
  </si>
  <si>
    <t>Прирост  к  01.01.2016</t>
  </si>
  <si>
    <t>г.п.</t>
  </si>
  <si>
    <t>с.п</t>
  </si>
  <si>
    <t>1 03 02100</t>
  </si>
  <si>
    <t>Акцизы на пиво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</si>
</sst>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165" fontId="3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166" fontId="46" fillId="0" borderId="11" xfId="0" applyNumberFormat="1" applyFon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165" fontId="4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/>
    </xf>
    <xf numFmtId="165" fontId="46" fillId="0" borderId="11" xfId="0" applyNumberFormat="1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5" fillId="0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5" fillId="7" borderId="11" xfId="0" applyNumberFormat="1" applyFont="1" applyFill="1" applyBorder="1" applyAlignment="1">
      <alignment horizontal="center" vertical="center" wrapText="1"/>
    </xf>
    <xf numFmtId="166" fontId="43" fillId="7" borderId="1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/>
    </xf>
    <xf numFmtId="0" fontId="34" fillId="0" borderId="11" xfId="0" applyFont="1" applyFill="1" applyBorder="1" applyAlignment="1">
      <alignment horizontal="left"/>
    </xf>
    <xf numFmtId="165" fontId="47" fillId="0" borderId="11" xfId="0" applyNumberFormat="1" applyFont="1" applyFill="1" applyBorder="1" applyAlignment="1">
      <alignment horizontal="right"/>
    </xf>
    <xf numFmtId="165" fontId="47" fillId="4" borderId="11" xfId="0" applyNumberFormat="1" applyFont="1" applyFill="1" applyBorder="1" applyAlignment="1">
      <alignment horizontal="right"/>
    </xf>
    <xf numFmtId="0" fontId="46" fillId="0" borderId="15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65" fontId="46" fillId="0" borderId="11" xfId="0" applyNumberFormat="1" applyFont="1" applyFill="1" applyBorder="1" applyAlignment="1">
      <alignment horizontal="right"/>
    </xf>
    <xf numFmtId="165" fontId="46" fillId="4" borderId="11" xfId="0" applyNumberFormat="1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right" vertical="top" wrapText="1"/>
    </xf>
    <xf numFmtId="165" fontId="46" fillId="33" borderId="11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top" wrapText="1"/>
    </xf>
    <xf numFmtId="165" fontId="49" fillId="0" borderId="11" xfId="0" applyNumberFormat="1" applyFont="1" applyFill="1" applyBorder="1" applyAlignment="1">
      <alignment horizontal="right"/>
    </xf>
    <xf numFmtId="165" fontId="49" fillId="33" borderId="11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/>
    </xf>
    <xf numFmtId="0" fontId="45" fillId="0" borderId="0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165" fontId="46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Zeros="0" tabSelected="1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M34" sqref="M34"/>
    </sheetView>
  </sheetViews>
  <sheetFormatPr defaultColWidth="10.28125" defaultRowHeight="15"/>
  <cols>
    <col min="1" max="1" width="5.140625" style="0" hidden="1" customWidth="1"/>
    <col min="2" max="3" width="10.28125" style="0" hidden="1" customWidth="1"/>
    <col min="4" max="4" width="12.140625" style="1" customWidth="1"/>
    <col min="5" max="6" width="10.28125" style="1" hidden="1" customWidth="1"/>
    <col min="7" max="7" width="37.28125" style="1" customWidth="1"/>
    <col min="8" max="9" width="10.28125" style="1" hidden="1" customWidth="1"/>
    <col min="10" max="13" width="10.28125" style="0" customWidth="1"/>
    <col min="14" max="15" width="10.28125" style="0" hidden="1" customWidth="1"/>
  </cols>
  <sheetData>
    <row r="1" ht="18.75">
      <c r="E1" s="2" t="s">
        <v>0</v>
      </c>
    </row>
    <row r="2" ht="14.25" customHeight="1">
      <c r="E2" s="2"/>
    </row>
    <row r="3" ht="14.25" customHeight="1" hidden="1">
      <c r="E3" s="2"/>
    </row>
    <row r="4" spans="4:17" ht="15" customHeight="1">
      <c r="D4" s="3"/>
      <c r="Q4" t="s">
        <v>1</v>
      </c>
    </row>
    <row r="5" spans="4:17" ht="47.25" customHeight="1">
      <c r="D5" s="64" t="s">
        <v>2</v>
      </c>
      <c r="E5" s="65" t="s">
        <v>3</v>
      </c>
      <c r="F5" s="65"/>
      <c r="G5" s="65"/>
      <c r="H5" s="66" t="s">
        <v>4</v>
      </c>
      <c r="I5" s="65"/>
      <c r="J5" s="67">
        <v>42736</v>
      </c>
      <c r="K5" s="68"/>
      <c r="L5" s="67">
        <v>42767</v>
      </c>
      <c r="M5" s="68"/>
      <c r="N5" s="69" t="s">
        <v>72</v>
      </c>
      <c r="O5" s="69"/>
      <c r="P5" s="70" t="s">
        <v>5</v>
      </c>
      <c r="Q5" s="71"/>
    </row>
    <row r="6" spans="3:17" s="4" customFormat="1" ht="111" customHeight="1">
      <c r="C6" s="5" t="s">
        <v>6</v>
      </c>
      <c r="D6" s="64"/>
      <c r="E6" s="65"/>
      <c r="F6" s="65"/>
      <c r="G6" s="65"/>
      <c r="H6" s="6" t="s">
        <v>7</v>
      </c>
      <c r="I6" s="7" t="s">
        <v>8</v>
      </c>
      <c r="J6" s="6" t="s">
        <v>7</v>
      </c>
      <c r="K6" s="7" t="s">
        <v>8</v>
      </c>
      <c r="L6" s="6" t="s">
        <v>7</v>
      </c>
      <c r="M6" s="7" t="s">
        <v>8</v>
      </c>
      <c r="N6" s="6" t="s">
        <v>7</v>
      </c>
      <c r="O6" s="7" t="s">
        <v>8</v>
      </c>
      <c r="P6" s="6" t="s">
        <v>7</v>
      </c>
      <c r="Q6" s="7" t="s">
        <v>8</v>
      </c>
    </row>
    <row r="7" spans="3:17" s="4" customFormat="1" ht="13.5" customHeight="1">
      <c r="C7" s="8"/>
      <c r="D7" s="62"/>
      <c r="E7" s="63"/>
      <c r="F7" s="63"/>
      <c r="G7" s="63"/>
      <c r="H7" s="6"/>
      <c r="I7" s="7"/>
      <c r="J7" s="6"/>
      <c r="K7" s="7"/>
      <c r="L7" s="6"/>
      <c r="M7" s="7"/>
      <c r="N7" s="9">
        <f>N8/H8</f>
        <v>0.48863691397407955</v>
      </c>
      <c r="O7" s="9">
        <f>O8/I8</f>
        <v>1.4922277383541263</v>
      </c>
      <c r="P7" s="9">
        <f>P8/J8</f>
        <v>0.021731684440391412</v>
      </c>
      <c r="Q7" s="9">
        <f>Q8/K8</f>
        <v>0.2578131910384553</v>
      </c>
    </row>
    <row r="8" spans="2:17" s="10" customFormat="1" ht="15">
      <c r="B8" s="10" t="s">
        <v>9</v>
      </c>
      <c r="C8" s="10" t="s">
        <v>10</v>
      </c>
      <c r="D8" s="11" t="s">
        <v>11</v>
      </c>
      <c r="E8" s="72" t="s">
        <v>12</v>
      </c>
      <c r="F8" s="72"/>
      <c r="G8" s="72"/>
      <c r="H8" s="12">
        <f>H10+H13+H15+H16+H17+H18+H21+H22+H24+H25+H27+H28+H29+H30</f>
        <v>47491.5</v>
      </c>
      <c r="I8" s="12">
        <f>I10+I13+I15+I16+I17+I18+I21+I22+I24+I25+I27+I28+I29+I30</f>
        <v>2795.8399999999997</v>
      </c>
      <c r="J8" s="12">
        <f>J10+J13+J15+J16+J17+J18+J21+J22+J24+J25+J27+J28+J29+J30+J32+J20</f>
        <v>69193.90000000001</v>
      </c>
      <c r="K8" s="12">
        <f>K10+K13+K15+K16+K17+K18+K21+K22+K24+K25+K27+K28+K29+K30+K20+K32</f>
        <v>5539.670000000001</v>
      </c>
      <c r="L8" s="12">
        <f>L10+L13+L15+L16+L17+L18+L21+L22+L24+L25+L27+L28+L29+L30+L32+L20+L14</f>
        <v>70700</v>
      </c>
      <c r="M8" s="12">
        <f>M10+M13+M15+M16+M17+M18+M21+M22+M24+M25+M27+M28+M29+M30+M20+M32</f>
        <v>6967.87</v>
      </c>
      <c r="N8" s="12">
        <f>N10+N13+N15+N16+N17+N18+N21+N22+N24+N25+N27+N28+N29+N30+N32</f>
        <v>23206.1</v>
      </c>
      <c r="O8" s="12">
        <f>O10+O13+O15+O16+O17+O18+O21+O22+O24+O25+O27+O28+O29+O30+O32</f>
        <v>4172.03</v>
      </c>
      <c r="P8" s="12">
        <f>P10+P13+P15+P16+P17+P18+P21+P22+P24+P25+P27+P28+P29+P30+P20+P32</f>
        <v>1503.6999999999996</v>
      </c>
      <c r="Q8" s="12">
        <f>Q10+Q13+Q15+Q16+Q17+Q18+Q21+Q22+Q24+Q25+Q27+Q28+Q29+Q30+Q20+Q32</f>
        <v>1428.1999999999998</v>
      </c>
    </row>
    <row r="9" spans="4:17" s="1" customFormat="1" ht="15">
      <c r="D9" s="13"/>
      <c r="E9" s="13" t="s">
        <v>13</v>
      </c>
      <c r="F9" s="13"/>
      <c r="G9" s="13"/>
      <c r="H9" s="13"/>
      <c r="I9" s="13"/>
      <c r="J9" s="14"/>
      <c r="K9" s="14"/>
      <c r="L9" s="14"/>
      <c r="M9" s="14"/>
      <c r="N9" s="14"/>
      <c r="O9" s="14"/>
      <c r="P9" s="15"/>
      <c r="Q9" s="13"/>
    </row>
    <row r="10" spans="4:17" s="1" customFormat="1" ht="29.25" customHeight="1">
      <c r="D10" s="13" t="s">
        <v>14</v>
      </c>
      <c r="E10" s="73" t="s">
        <v>15</v>
      </c>
      <c r="F10" s="73"/>
      <c r="G10" s="73"/>
      <c r="H10" s="14">
        <v>2062.3</v>
      </c>
      <c r="I10" s="16">
        <f aca="true" t="shared" si="0" ref="I10:I26">H10*C10</f>
        <v>0</v>
      </c>
      <c r="J10" s="14">
        <v>4759.4</v>
      </c>
      <c r="K10" s="14">
        <f aca="true" t="shared" si="1" ref="K10:K31">J10*C10</f>
        <v>0</v>
      </c>
      <c r="L10" s="14">
        <v>4207</v>
      </c>
      <c r="M10" s="14">
        <f>L10*C10</f>
        <v>0</v>
      </c>
      <c r="N10" s="14">
        <f>L10-H10</f>
        <v>2144.7</v>
      </c>
      <c r="O10" s="14">
        <f aca="true" t="shared" si="2" ref="O10:O32">N10*C10</f>
        <v>0</v>
      </c>
      <c r="P10" s="17">
        <f>L10-J10</f>
        <v>-552.3999999999996</v>
      </c>
      <c r="Q10" s="17">
        <f>K10-I10</f>
        <v>0</v>
      </c>
    </row>
    <row r="11" spans="1:17" s="1" customFormat="1" ht="29.25" customHeight="1" hidden="1">
      <c r="A11" s="1" t="s">
        <v>73</v>
      </c>
      <c r="B11" s="1">
        <v>0.1</v>
      </c>
      <c r="C11" s="1">
        <v>0.42</v>
      </c>
      <c r="D11" s="13"/>
      <c r="E11" s="88"/>
      <c r="F11" s="89"/>
      <c r="G11" s="90"/>
      <c r="H11" s="14"/>
      <c r="I11" s="16"/>
      <c r="J11" s="14">
        <v>10310.4</v>
      </c>
      <c r="K11" s="14"/>
      <c r="L11" s="14"/>
      <c r="M11" s="14"/>
      <c r="N11" s="14"/>
      <c r="O11" s="14"/>
      <c r="P11" s="17"/>
      <c r="Q11" s="17"/>
    </row>
    <row r="12" spans="1:17" s="1" customFormat="1" ht="29.25" customHeight="1" hidden="1">
      <c r="A12" s="1" t="s">
        <v>74</v>
      </c>
      <c r="B12" s="1">
        <v>0.06</v>
      </c>
      <c r="C12" s="1">
        <v>0.42</v>
      </c>
      <c r="D12" s="13"/>
      <c r="E12" s="88"/>
      <c r="F12" s="89"/>
      <c r="G12" s="90"/>
      <c r="H12" s="14"/>
      <c r="I12" s="16"/>
      <c r="J12" s="14">
        <v>10310.4</v>
      </c>
      <c r="K12" s="14"/>
      <c r="L12" s="14"/>
      <c r="M12" s="14"/>
      <c r="N12" s="14"/>
      <c r="O12" s="14"/>
      <c r="P12" s="17"/>
      <c r="Q12" s="17"/>
    </row>
    <row r="13" spans="4:17" s="1" customFormat="1" ht="18" customHeight="1">
      <c r="D13" s="13" t="s">
        <v>16</v>
      </c>
      <c r="E13" s="73" t="s">
        <v>17</v>
      </c>
      <c r="F13" s="73"/>
      <c r="G13" s="73"/>
      <c r="H13" s="14">
        <v>5163.6</v>
      </c>
      <c r="I13" s="16">
        <v>2117.1</v>
      </c>
      <c r="J13" s="14">
        <v>10310.4</v>
      </c>
      <c r="K13" s="14">
        <v>4491.1</v>
      </c>
      <c r="L13" s="14">
        <v>11880.9</v>
      </c>
      <c r="M13" s="14">
        <v>5190.3</v>
      </c>
      <c r="N13" s="14">
        <f aca="true" t="shared" si="3" ref="N13:O31">L13-H13</f>
        <v>6717.299999999999</v>
      </c>
      <c r="O13" s="14">
        <f t="shared" si="3"/>
        <v>3073.2000000000003</v>
      </c>
      <c r="P13" s="17">
        <f aca="true" t="shared" si="4" ref="P13:Q31">L13-J13</f>
        <v>1570.5</v>
      </c>
      <c r="Q13" s="17">
        <f t="shared" si="4"/>
        <v>699.1999999999998</v>
      </c>
    </row>
    <row r="14" spans="4:17" s="1" customFormat="1" ht="18" customHeight="1">
      <c r="D14" s="13" t="s">
        <v>75</v>
      </c>
      <c r="E14" s="74" t="s">
        <v>76</v>
      </c>
      <c r="F14" s="75"/>
      <c r="G14" s="76"/>
      <c r="H14" s="14"/>
      <c r="I14" s="16"/>
      <c r="J14" s="14"/>
      <c r="K14" s="14"/>
      <c r="L14" s="14">
        <v>2.4</v>
      </c>
      <c r="M14" s="14"/>
      <c r="N14" s="14"/>
      <c r="O14" s="14"/>
      <c r="P14" s="17"/>
      <c r="Q14" s="17"/>
    </row>
    <row r="15" spans="4:17" s="1" customFormat="1" ht="30" customHeight="1">
      <c r="D15" s="13" t="s">
        <v>18</v>
      </c>
      <c r="E15" s="73" t="s">
        <v>19</v>
      </c>
      <c r="F15" s="73"/>
      <c r="G15" s="73"/>
      <c r="H15" s="14">
        <v>520</v>
      </c>
      <c r="I15" s="16">
        <f t="shared" si="0"/>
        <v>0</v>
      </c>
      <c r="J15" s="14">
        <v>983.4</v>
      </c>
      <c r="K15" s="14">
        <f t="shared" si="1"/>
        <v>0</v>
      </c>
      <c r="L15" s="14">
        <v>1086.5</v>
      </c>
      <c r="M15" s="14">
        <f aca="true" t="shared" si="5" ref="M15:M32">L15*C15</f>
        <v>0</v>
      </c>
      <c r="N15" s="14">
        <f t="shared" si="3"/>
        <v>566.5</v>
      </c>
      <c r="O15" s="14">
        <f t="shared" si="2"/>
        <v>0</v>
      </c>
      <c r="P15" s="17">
        <f t="shared" si="4"/>
        <v>103.10000000000002</v>
      </c>
      <c r="Q15" s="17">
        <f aca="true" t="shared" si="6" ref="Q15:Q32">P15*C15</f>
        <v>0</v>
      </c>
    </row>
    <row r="16" spans="3:17" s="1" customFormat="1" ht="30.75" customHeight="1">
      <c r="C16" s="1">
        <v>1</v>
      </c>
      <c r="D16" s="13" t="s">
        <v>20</v>
      </c>
      <c r="E16" s="73" t="s">
        <v>21</v>
      </c>
      <c r="F16" s="73"/>
      <c r="G16" s="73"/>
      <c r="H16" s="14">
        <v>441</v>
      </c>
      <c r="I16" s="16">
        <f t="shared" si="0"/>
        <v>441</v>
      </c>
      <c r="J16" s="14">
        <v>818.8</v>
      </c>
      <c r="K16" s="14">
        <f t="shared" si="1"/>
        <v>818.8</v>
      </c>
      <c r="L16" s="14">
        <v>1564.6</v>
      </c>
      <c r="M16" s="14">
        <f t="shared" si="5"/>
        <v>1564.6</v>
      </c>
      <c r="N16" s="14">
        <f t="shared" si="3"/>
        <v>1123.6</v>
      </c>
      <c r="O16" s="14">
        <f t="shared" si="2"/>
        <v>1123.6</v>
      </c>
      <c r="P16" s="17">
        <f t="shared" si="4"/>
        <v>745.8</v>
      </c>
      <c r="Q16" s="17">
        <f t="shared" si="6"/>
        <v>745.8</v>
      </c>
    </row>
    <row r="17" spans="3:17" s="1" customFormat="1" ht="39.75" customHeight="1">
      <c r="C17" s="1">
        <v>0.9</v>
      </c>
      <c r="D17" s="13" t="s">
        <v>22</v>
      </c>
      <c r="E17" s="73" t="s">
        <v>23</v>
      </c>
      <c r="F17" s="73"/>
      <c r="G17" s="73"/>
      <c r="H17" s="14">
        <v>260.6</v>
      </c>
      <c r="I17" s="16">
        <f t="shared" si="0"/>
        <v>234.54000000000002</v>
      </c>
      <c r="J17" s="14">
        <v>209.3</v>
      </c>
      <c r="K17" s="14">
        <f t="shared" si="1"/>
        <v>188.37</v>
      </c>
      <c r="L17" s="14">
        <v>209.3</v>
      </c>
      <c r="M17" s="14">
        <f t="shared" si="5"/>
        <v>188.37</v>
      </c>
      <c r="N17" s="14">
        <f t="shared" si="3"/>
        <v>-51.30000000000001</v>
      </c>
      <c r="O17" s="14">
        <f t="shared" si="2"/>
        <v>-46.17000000000001</v>
      </c>
      <c r="P17" s="17">
        <f t="shared" si="4"/>
        <v>0</v>
      </c>
      <c r="Q17" s="17">
        <f t="shared" si="6"/>
        <v>0</v>
      </c>
    </row>
    <row r="18" spans="4:18" s="1" customFormat="1" ht="15">
      <c r="D18" s="13" t="s">
        <v>24</v>
      </c>
      <c r="E18" s="73" t="s">
        <v>25</v>
      </c>
      <c r="F18" s="73"/>
      <c r="G18" s="73"/>
      <c r="H18" s="14">
        <v>6.4</v>
      </c>
      <c r="I18" s="16">
        <v>3.2</v>
      </c>
      <c r="J18" s="14">
        <v>46.6</v>
      </c>
      <c r="K18" s="14">
        <v>24.6</v>
      </c>
      <c r="L18" s="14">
        <v>46.6</v>
      </c>
      <c r="M18" s="14">
        <v>24.6</v>
      </c>
      <c r="N18" s="14">
        <f t="shared" si="3"/>
        <v>40.2</v>
      </c>
      <c r="O18" s="14">
        <f t="shared" si="3"/>
        <v>21.400000000000002</v>
      </c>
      <c r="P18" s="17">
        <f t="shared" si="4"/>
        <v>0</v>
      </c>
      <c r="Q18" s="17">
        <f t="shared" si="6"/>
        <v>0</v>
      </c>
      <c r="R18" s="18"/>
    </row>
    <row r="19" spans="2:17" s="1" customFormat="1" ht="26.25" customHeight="1">
      <c r="B19" s="1">
        <v>0.45</v>
      </c>
      <c r="C19" s="1">
        <v>0.45</v>
      </c>
      <c r="D19" s="13" t="s">
        <v>26</v>
      </c>
      <c r="E19" s="73" t="s">
        <v>27</v>
      </c>
      <c r="F19" s="73"/>
      <c r="G19" s="73"/>
      <c r="H19" s="14"/>
      <c r="I19" s="16">
        <f t="shared" si="0"/>
        <v>0</v>
      </c>
      <c r="J19" s="14"/>
      <c r="K19" s="14">
        <f t="shared" si="1"/>
        <v>0</v>
      </c>
      <c r="L19" s="14"/>
      <c r="M19" s="14">
        <f t="shared" si="5"/>
        <v>0</v>
      </c>
      <c r="N19" s="14">
        <f t="shared" si="3"/>
        <v>0</v>
      </c>
      <c r="O19" s="14">
        <f t="shared" si="2"/>
        <v>0</v>
      </c>
      <c r="P19" s="17">
        <f t="shared" si="4"/>
        <v>0</v>
      </c>
      <c r="Q19" s="17">
        <f t="shared" si="6"/>
        <v>0</v>
      </c>
    </row>
    <row r="20" spans="3:17" s="1" customFormat="1" ht="26.25" customHeight="1">
      <c r="C20" s="1">
        <v>1</v>
      </c>
      <c r="D20" s="13"/>
      <c r="E20" s="74" t="s">
        <v>28</v>
      </c>
      <c r="F20" s="75"/>
      <c r="G20" s="76"/>
      <c r="H20" s="14"/>
      <c r="I20" s="16">
        <f t="shared" si="0"/>
        <v>0</v>
      </c>
      <c r="J20" s="14">
        <v>16.8</v>
      </c>
      <c r="K20" s="14">
        <f t="shared" si="1"/>
        <v>16.8</v>
      </c>
      <c r="L20" s="14"/>
      <c r="M20" s="14">
        <f t="shared" si="5"/>
        <v>0</v>
      </c>
      <c r="N20" s="14">
        <f t="shared" si="3"/>
        <v>0</v>
      </c>
      <c r="O20" s="14">
        <f t="shared" si="2"/>
        <v>0</v>
      </c>
      <c r="P20" s="17">
        <f t="shared" si="4"/>
        <v>-16.8</v>
      </c>
      <c r="Q20" s="17">
        <f t="shared" si="6"/>
        <v>-16.8</v>
      </c>
    </row>
    <row r="21" spans="2:17" s="1" customFormat="1" ht="17.25" customHeight="1">
      <c r="B21" s="1">
        <v>1</v>
      </c>
      <c r="D21" s="13" t="s">
        <v>29</v>
      </c>
      <c r="E21" s="73" t="s">
        <v>30</v>
      </c>
      <c r="F21" s="73"/>
      <c r="G21" s="73"/>
      <c r="H21" s="14">
        <v>1923.9</v>
      </c>
      <c r="I21" s="16">
        <f t="shared" si="0"/>
        <v>0</v>
      </c>
      <c r="J21" s="14">
        <v>3012.8</v>
      </c>
      <c r="K21" s="14">
        <f t="shared" si="1"/>
        <v>0</v>
      </c>
      <c r="L21" s="14">
        <v>2722.2</v>
      </c>
      <c r="M21" s="14">
        <f t="shared" si="5"/>
        <v>0</v>
      </c>
      <c r="N21" s="14">
        <f t="shared" si="3"/>
        <v>798.2999999999997</v>
      </c>
      <c r="O21" s="14">
        <f t="shared" si="2"/>
        <v>0</v>
      </c>
      <c r="P21" s="17">
        <f t="shared" si="4"/>
        <v>-290.60000000000036</v>
      </c>
      <c r="Q21" s="17">
        <f t="shared" si="6"/>
        <v>0</v>
      </c>
    </row>
    <row r="22" spans="3:17" s="1" customFormat="1" ht="15">
      <c r="C22" s="1">
        <v>0</v>
      </c>
      <c r="D22" s="13" t="s">
        <v>31</v>
      </c>
      <c r="E22" s="73" t="s">
        <v>32</v>
      </c>
      <c r="F22" s="73"/>
      <c r="G22" s="73"/>
      <c r="H22" s="14">
        <v>6875.6</v>
      </c>
      <c r="I22" s="16">
        <f t="shared" si="0"/>
        <v>0</v>
      </c>
      <c r="J22" s="14">
        <v>5355.1</v>
      </c>
      <c r="K22" s="14">
        <f t="shared" si="1"/>
        <v>0</v>
      </c>
      <c r="L22" s="14">
        <v>5002.8</v>
      </c>
      <c r="M22" s="14">
        <f t="shared" si="5"/>
        <v>0</v>
      </c>
      <c r="N22" s="14">
        <f t="shared" si="3"/>
        <v>-1872.8000000000002</v>
      </c>
      <c r="O22" s="14">
        <f t="shared" si="2"/>
        <v>0</v>
      </c>
      <c r="P22" s="17">
        <f t="shared" si="4"/>
        <v>-352.3000000000002</v>
      </c>
      <c r="Q22" s="17">
        <f t="shared" si="6"/>
        <v>0</v>
      </c>
    </row>
    <row r="23" spans="4:17" s="1" customFormat="1" ht="15" customHeight="1">
      <c r="D23" s="13" t="s">
        <v>33</v>
      </c>
      <c r="E23" s="73" t="s">
        <v>34</v>
      </c>
      <c r="F23" s="73"/>
      <c r="G23" s="73"/>
      <c r="H23" s="14"/>
      <c r="I23" s="16">
        <f t="shared" si="0"/>
        <v>0</v>
      </c>
      <c r="J23" s="14"/>
      <c r="K23" s="14">
        <f t="shared" si="1"/>
        <v>0</v>
      </c>
      <c r="L23" s="14"/>
      <c r="M23" s="14">
        <f t="shared" si="5"/>
        <v>0</v>
      </c>
      <c r="N23" s="14">
        <f t="shared" si="3"/>
        <v>0</v>
      </c>
      <c r="O23" s="14">
        <f t="shared" si="2"/>
        <v>0</v>
      </c>
      <c r="P23" s="17">
        <f t="shared" si="4"/>
        <v>0</v>
      </c>
      <c r="Q23" s="17">
        <f t="shared" si="6"/>
        <v>0</v>
      </c>
    </row>
    <row r="24" spans="4:17" s="19" customFormat="1" ht="15">
      <c r="D24" s="20" t="s">
        <v>35</v>
      </c>
      <c r="E24" s="79" t="s">
        <v>36</v>
      </c>
      <c r="F24" s="79"/>
      <c r="G24" s="79"/>
      <c r="H24" s="21">
        <v>273.9</v>
      </c>
      <c r="I24" s="16">
        <f t="shared" si="0"/>
        <v>0</v>
      </c>
      <c r="J24" s="14">
        <v>161.6</v>
      </c>
      <c r="K24" s="14">
        <f t="shared" si="1"/>
        <v>0</v>
      </c>
      <c r="L24" s="14">
        <v>622.8</v>
      </c>
      <c r="M24" s="14">
        <f t="shared" si="5"/>
        <v>0</v>
      </c>
      <c r="N24" s="14">
        <f t="shared" si="3"/>
        <v>348.9</v>
      </c>
      <c r="O24" s="14">
        <f t="shared" si="2"/>
        <v>0</v>
      </c>
      <c r="P24" s="17">
        <f t="shared" si="4"/>
        <v>461.19999999999993</v>
      </c>
      <c r="Q24" s="17">
        <f t="shared" si="6"/>
        <v>0</v>
      </c>
    </row>
    <row r="25" spans="4:17" s="19" customFormat="1" ht="16.5" customHeight="1">
      <c r="D25" s="20" t="s">
        <v>37</v>
      </c>
      <c r="E25" s="79" t="s">
        <v>38</v>
      </c>
      <c r="F25" s="79"/>
      <c r="G25" s="79"/>
      <c r="H25" s="21">
        <v>20670.8</v>
      </c>
      <c r="I25" s="16">
        <f t="shared" si="0"/>
        <v>0</v>
      </c>
      <c r="J25" s="14">
        <v>27943.3</v>
      </c>
      <c r="K25" s="14">
        <f t="shared" si="1"/>
        <v>0</v>
      </c>
      <c r="L25" s="14">
        <v>26120.5</v>
      </c>
      <c r="M25" s="14">
        <f t="shared" si="5"/>
        <v>0</v>
      </c>
      <c r="N25" s="14">
        <f t="shared" si="3"/>
        <v>5449.700000000001</v>
      </c>
      <c r="O25" s="14">
        <f t="shared" si="2"/>
        <v>0</v>
      </c>
      <c r="P25" s="17">
        <f t="shared" si="4"/>
        <v>-1822.7999999999993</v>
      </c>
      <c r="Q25" s="17">
        <f t="shared" si="6"/>
        <v>0</v>
      </c>
    </row>
    <row r="26" spans="4:17" s="19" customFormat="1" ht="16.5" customHeight="1" hidden="1">
      <c r="D26" s="20" t="s">
        <v>39</v>
      </c>
      <c r="E26" s="80" t="s">
        <v>40</v>
      </c>
      <c r="F26" s="80"/>
      <c r="G26" s="80"/>
      <c r="H26" s="21"/>
      <c r="I26" s="16">
        <f t="shared" si="0"/>
        <v>0</v>
      </c>
      <c r="J26" s="14"/>
      <c r="K26" s="14">
        <f t="shared" si="1"/>
        <v>0</v>
      </c>
      <c r="L26" s="14"/>
      <c r="M26" s="14">
        <f t="shared" si="5"/>
        <v>0</v>
      </c>
      <c r="N26" s="14">
        <f t="shared" si="3"/>
        <v>0</v>
      </c>
      <c r="O26" s="14">
        <f t="shared" si="2"/>
        <v>0</v>
      </c>
      <c r="P26" s="17">
        <f t="shared" si="4"/>
        <v>0</v>
      </c>
      <c r="Q26" s="17">
        <f t="shared" si="6"/>
        <v>0</v>
      </c>
    </row>
    <row r="27" spans="2:17" s="19" customFormat="1" ht="16.5" customHeight="1">
      <c r="B27" s="19">
        <v>1</v>
      </c>
      <c r="D27" s="13" t="s">
        <v>41</v>
      </c>
      <c r="E27" s="73" t="s">
        <v>42</v>
      </c>
      <c r="F27" s="73"/>
      <c r="G27" s="73"/>
      <c r="H27" s="21">
        <v>3893.7</v>
      </c>
      <c r="I27" s="16"/>
      <c r="J27" s="14">
        <v>5697.3</v>
      </c>
      <c r="K27" s="14">
        <f t="shared" si="1"/>
        <v>0</v>
      </c>
      <c r="L27" s="14">
        <v>6020.3</v>
      </c>
      <c r="M27" s="14">
        <f t="shared" si="5"/>
        <v>0</v>
      </c>
      <c r="N27" s="14">
        <f t="shared" si="3"/>
        <v>2126.6000000000004</v>
      </c>
      <c r="O27" s="14">
        <f t="shared" si="2"/>
        <v>0</v>
      </c>
      <c r="P27" s="17">
        <f t="shared" si="4"/>
        <v>323</v>
      </c>
      <c r="Q27" s="17">
        <f t="shared" si="6"/>
        <v>0</v>
      </c>
    </row>
    <row r="28" spans="2:17" s="1" customFormat="1" ht="15">
      <c r="B28" s="1">
        <v>1</v>
      </c>
      <c r="D28" s="13" t="s">
        <v>43</v>
      </c>
      <c r="E28" s="73" t="s">
        <v>44</v>
      </c>
      <c r="F28" s="73"/>
      <c r="G28" s="73"/>
      <c r="H28" s="14">
        <v>5356.7</v>
      </c>
      <c r="I28" s="16">
        <f>H27*C28</f>
        <v>0</v>
      </c>
      <c r="J28" s="14">
        <v>9873.7</v>
      </c>
      <c r="K28" s="14">
        <f t="shared" si="1"/>
        <v>0</v>
      </c>
      <c r="L28" s="14">
        <v>9125</v>
      </c>
      <c r="M28" s="14">
        <f t="shared" si="5"/>
        <v>0</v>
      </c>
      <c r="N28" s="14">
        <f t="shared" si="3"/>
        <v>3768.3</v>
      </c>
      <c r="O28" s="14">
        <f t="shared" si="2"/>
        <v>0</v>
      </c>
      <c r="P28" s="17">
        <f t="shared" si="4"/>
        <v>-748.7000000000007</v>
      </c>
      <c r="Q28" s="17">
        <f t="shared" si="6"/>
        <v>0</v>
      </c>
    </row>
    <row r="29" spans="4:17" s="1" customFormat="1" ht="27" customHeight="1">
      <c r="D29" s="13" t="s">
        <v>45</v>
      </c>
      <c r="E29" s="73" t="s">
        <v>46</v>
      </c>
      <c r="F29" s="73"/>
      <c r="G29" s="73"/>
      <c r="H29" s="14">
        <v>31.7</v>
      </c>
      <c r="I29" s="16">
        <f>H29*C29</f>
        <v>0</v>
      </c>
      <c r="J29" s="14">
        <v>5.3</v>
      </c>
      <c r="K29" s="14">
        <f t="shared" si="1"/>
        <v>0</v>
      </c>
      <c r="L29" s="14">
        <v>2089</v>
      </c>
      <c r="M29" s="14">
        <f t="shared" si="5"/>
        <v>0</v>
      </c>
      <c r="N29" s="14">
        <f t="shared" si="3"/>
        <v>2057.3</v>
      </c>
      <c r="O29" s="14">
        <f t="shared" si="2"/>
        <v>0</v>
      </c>
      <c r="P29" s="17">
        <f t="shared" si="4"/>
        <v>2083.7</v>
      </c>
      <c r="Q29" s="17">
        <f t="shared" si="6"/>
        <v>0</v>
      </c>
    </row>
    <row r="30" spans="4:17" s="1" customFormat="1" ht="27.75" customHeight="1">
      <c r="D30" s="13" t="s">
        <v>47</v>
      </c>
      <c r="E30" s="73" t="s">
        <v>48</v>
      </c>
      <c r="F30" s="73"/>
      <c r="G30" s="73"/>
      <c r="H30" s="14">
        <v>11.3</v>
      </c>
      <c r="I30" s="16">
        <f>H30*C30</f>
        <v>0</v>
      </c>
      <c r="J30" s="14">
        <v>0.1</v>
      </c>
      <c r="K30" s="14">
        <f t="shared" si="1"/>
        <v>0</v>
      </c>
      <c r="L30" s="14">
        <v>0.1</v>
      </c>
      <c r="M30" s="14">
        <f t="shared" si="5"/>
        <v>0</v>
      </c>
      <c r="N30" s="14">
        <f t="shared" si="3"/>
        <v>-11.200000000000001</v>
      </c>
      <c r="O30" s="14">
        <f t="shared" si="2"/>
        <v>0</v>
      </c>
      <c r="P30" s="17">
        <f t="shared" si="4"/>
        <v>0</v>
      </c>
      <c r="Q30" s="17">
        <f t="shared" si="6"/>
        <v>0</v>
      </c>
    </row>
    <row r="31" spans="4:17" s="1" customFormat="1" ht="28.5" customHeight="1">
      <c r="D31" s="13" t="s">
        <v>49</v>
      </c>
      <c r="E31" s="73" t="s">
        <v>50</v>
      </c>
      <c r="F31" s="73"/>
      <c r="G31" s="73"/>
      <c r="H31" s="14"/>
      <c r="I31" s="16">
        <f>H31*C31</f>
        <v>0</v>
      </c>
      <c r="J31" s="14"/>
      <c r="K31" s="14">
        <f t="shared" si="1"/>
        <v>0</v>
      </c>
      <c r="L31" s="14"/>
      <c r="M31" s="14">
        <f t="shared" si="5"/>
        <v>0</v>
      </c>
      <c r="N31" s="14">
        <f t="shared" si="3"/>
        <v>0</v>
      </c>
      <c r="O31" s="14">
        <f t="shared" si="2"/>
        <v>0</v>
      </c>
      <c r="P31" s="17">
        <f t="shared" si="4"/>
        <v>0</v>
      </c>
      <c r="Q31" s="17">
        <f t="shared" si="6"/>
        <v>0</v>
      </c>
    </row>
    <row r="32" spans="3:17" ht="15">
      <c r="C32" s="22">
        <v>0.5</v>
      </c>
      <c r="D32" s="23"/>
      <c r="E32" s="77" t="s">
        <v>51</v>
      </c>
      <c r="F32" s="77"/>
      <c r="G32" s="77"/>
      <c r="H32" s="13"/>
      <c r="I32" s="13"/>
      <c r="J32" s="24"/>
      <c r="K32" s="24">
        <f>J32*C32</f>
        <v>0</v>
      </c>
      <c r="L32" s="24"/>
      <c r="M32" s="14">
        <f t="shared" si="5"/>
        <v>0</v>
      </c>
      <c r="N32" s="24"/>
      <c r="O32" s="14">
        <f t="shared" si="2"/>
        <v>0</v>
      </c>
      <c r="P32" s="24"/>
      <c r="Q32" s="17">
        <f t="shared" si="6"/>
        <v>0</v>
      </c>
    </row>
    <row r="33" spans="4:10" ht="15">
      <c r="D33" s="78"/>
      <c r="E33" s="78"/>
      <c r="F33" s="78"/>
      <c r="G33" s="78"/>
      <c r="H33" s="61"/>
      <c r="I33" s="61"/>
      <c r="J33" s="91"/>
    </row>
    <row r="34" spans="4:10" s="25" customFormat="1" ht="15.75">
      <c r="D34" s="26"/>
      <c r="E34" s="26" t="s">
        <v>52</v>
      </c>
      <c r="F34" s="26"/>
      <c r="G34" s="26"/>
      <c r="H34" s="26"/>
      <c r="I34" s="26"/>
      <c r="J34" s="26"/>
    </row>
    <row r="37" spans="2:18" s="1" customFormat="1" ht="9.75" customHeight="1">
      <c r="B37"/>
      <c r="C37"/>
      <c r="D37" s="27"/>
      <c r="J37"/>
      <c r="K37"/>
      <c r="L37"/>
      <c r="M37"/>
      <c r="N37"/>
      <c r="O37"/>
      <c r="P37"/>
      <c r="Q37"/>
      <c r="R37"/>
    </row>
  </sheetData>
  <sheetProtection/>
  <mergeCells count="32">
    <mergeCell ref="E29:G29"/>
    <mergeCell ref="E30:G30"/>
    <mergeCell ref="E31:G31"/>
    <mergeCell ref="E32:G32"/>
    <mergeCell ref="D33:G33"/>
    <mergeCell ref="E23:G23"/>
    <mergeCell ref="E24:G24"/>
    <mergeCell ref="E25:G25"/>
    <mergeCell ref="E26:G26"/>
    <mergeCell ref="E27:G27"/>
    <mergeCell ref="E28:G28"/>
    <mergeCell ref="E17:G17"/>
    <mergeCell ref="E18:G18"/>
    <mergeCell ref="E19:G19"/>
    <mergeCell ref="E20:G20"/>
    <mergeCell ref="E21:G21"/>
    <mergeCell ref="E22:G22"/>
    <mergeCell ref="P5:Q5"/>
    <mergeCell ref="E8:G8"/>
    <mergeCell ref="E10:G10"/>
    <mergeCell ref="E11:G11"/>
    <mergeCell ref="E12:G12"/>
    <mergeCell ref="E13:G13"/>
    <mergeCell ref="E14:G14"/>
    <mergeCell ref="E15:G15"/>
    <mergeCell ref="E16:G16"/>
    <mergeCell ref="D5:D6"/>
    <mergeCell ref="E5:G6"/>
    <mergeCell ref="H5:I5"/>
    <mergeCell ref="J5:K5"/>
    <mergeCell ref="L5:M5"/>
    <mergeCell ref="N5:O5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0"/>
  <sheetViews>
    <sheetView showZeros="0" zoomScaleSheetLayoutView="90" zoomScalePageLayoutView="0" workbookViewId="0" topLeftCell="A2">
      <pane xSplit="5" topLeftCell="F1" activePane="topRight" state="frozen"/>
      <selection pane="topLeft" activeCell="D1" sqref="D1"/>
      <selection pane="topRight" activeCell="F6" sqref="F6:BA30"/>
    </sheetView>
  </sheetViews>
  <sheetFormatPr defaultColWidth="9.140625" defaultRowHeight="15"/>
  <cols>
    <col min="1" max="1" width="7.140625" style="0" hidden="1" customWidth="1"/>
    <col min="2" max="2" width="4.140625" style="0" hidden="1" customWidth="1"/>
    <col min="3" max="3" width="16.8515625" style="1" hidden="1" customWidth="1"/>
    <col min="4" max="4" width="20.8515625" style="1" hidden="1" customWidth="1"/>
    <col min="5" max="5" width="35.421875" style="1" customWidth="1"/>
    <col min="6" max="7" width="9.7109375" style="28" customWidth="1"/>
    <col min="8" max="8" width="9.57421875" style="0" customWidth="1"/>
    <col min="9" max="9" width="10.00390625" style="0" bestFit="1" customWidth="1"/>
    <col min="10" max="11" width="9.421875" style="28" customWidth="1"/>
    <col min="12" max="12" width="9.140625" style="0" customWidth="1"/>
    <col min="14" max="15" width="9.140625" style="28" customWidth="1"/>
    <col min="16" max="16" width="9.140625" style="0" customWidth="1"/>
    <col min="18" max="19" width="9.140625" style="28" customWidth="1"/>
    <col min="20" max="20" width="9.140625" style="0" customWidth="1"/>
    <col min="22" max="23" width="9.140625" style="28" customWidth="1"/>
    <col min="24" max="24" width="9.140625" style="0" customWidth="1"/>
    <col min="25" max="25" width="9.57421875" style="0" customWidth="1"/>
    <col min="26" max="27" width="9.8515625" style="28" customWidth="1"/>
    <col min="28" max="28" width="9.140625" style="0" customWidth="1"/>
    <col min="30" max="31" width="9.140625" style="28" customWidth="1"/>
    <col min="32" max="32" width="9.140625" style="0" customWidth="1"/>
    <col min="33" max="33" width="11.57421875" style="0" customWidth="1"/>
    <col min="34" max="35" width="9.140625" style="28" customWidth="1"/>
    <col min="36" max="36" width="9.140625" style="0" customWidth="1"/>
    <col min="38" max="39" width="9.140625" style="28" customWidth="1"/>
    <col min="40" max="40" width="9.140625" style="0" customWidth="1"/>
    <col min="42" max="43" width="9.140625" style="28" customWidth="1"/>
    <col min="44" max="44" width="9.140625" style="0" customWidth="1"/>
    <col min="46" max="47" width="9.140625" style="28" customWidth="1"/>
    <col min="48" max="48" width="9.140625" style="0" customWidth="1"/>
    <col min="50" max="51" width="9.140625" style="28" customWidth="1"/>
    <col min="52" max="52" width="9.140625" style="0" customWidth="1"/>
  </cols>
  <sheetData>
    <row r="1" spans="4:5" ht="18.75">
      <c r="D1" s="2" t="s">
        <v>0</v>
      </c>
      <c r="E1" s="2" t="s">
        <v>0</v>
      </c>
    </row>
    <row r="2" ht="15" customHeight="1">
      <c r="C2" s="3"/>
    </row>
    <row r="3" spans="3:5" ht="15" customHeight="1" hidden="1">
      <c r="C3" s="3"/>
      <c r="D3" s="1" t="s">
        <v>53</v>
      </c>
      <c r="E3" s="1" t="s">
        <v>53</v>
      </c>
    </row>
    <row r="4" spans="3:5" ht="15" customHeight="1" hidden="1">
      <c r="C4" s="3"/>
      <c r="D4" s="1" t="s">
        <v>54</v>
      </c>
      <c r="E4" s="1" t="s">
        <v>54</v>
      </c>
    </row>
    <row r="5" ht="15" customHeight="1" hidden="1">
      <c r="C5" s="3"/>
    </row>
    <row r="6" spans="3:53" s="29" customFormat="1" ht="23.25" customHeight="1">
      <c r="C6" s="81" t="s">
        <v>2</v>
      </c>
      <c r="D6" s="30" t="s">
        <v>3</v>
      </c>
      <c r="E6" s="83" t="s">
        <v>3</v>
      </c>
      <c r="F6" s="85" t="s">
        <v>55</v>
      </c>
      <c r="G6" s="86"/>
      <c r="H6" s="86"/>
      <c r="I6" s="87"/>
      <c r="J6" s="85" t="s">
        <v>56</v>
      </c>
      <c r="K6" s="86"/>
      <c r="L6" s="86"/>
      <c r="M6" s="87"/>
      <c r="N6" s="85" t="s">
        <v>57</v>
      </c>
      <c r="O6" s="86"/>
      <c r="P6" s="86"/>
      <c r="Q6" s="87"/>
      <c r="R6" s="85" t="s">
        <v>58</v>
      </c>
      <c r="S6" s="86"/>
      <c r="T6" s="86"/>
      <c r="U6" s="87"/>
      <c r="V6" s="85" t="s">
        <v>59</v>
      </c>
      <c r="W6" s="86"/>
      <c r="X6" s="86"/>
      <c r="Y6" s="87"/>
      <c r="Z6" s="85" t="s">
        <v>60</v>
      </c>
      <c r="AA6" s="86"/>
      <c r="AB6" s="86"/>
      <c r="AC6" s="87"/>
      <c r="AD6" s="85" t="s">
        <v>61</v>
      </c>
      <c r="AE6" s="86"/>
      <c r="AF6" s="86"/>
      <c r="AG6" s="87"/>
      <c r="AH6" s="85" t="s">
        <v>62</v>
      </c>
      <c r="AI6" s="86"/>
      <c r="AJ6" s="86"/>
      <c r="AK6" s="87"/>
      <c r="AL6" s="85" t="s">
        <v>63</v>
      </c>
      <c r="AM6" s="86"/>
      <c r="AN6" s="86"/>
      <c r="AO6" s="87"/>
      <c r="AP6" s="85" t="s">
        <v>64</v>
      </c>
      <c r="AQ6" s="86"/>
      <c r="AR6" s="86"/>
      <c r="AS6" s="87"/>
      <c r="AT6" s="85" t="s">
        <v>65</v>
      </c>
      <c r="AU6" s="86"/>
      <c r="AV6" s="86"/>
      <c r="AW6" s="87"/>
      <c r="AX6" s="85" t="s">
        <v>66</v>
      </c>
      <c r="AY6" s="86"/>
      <c r="AZ6" s="86"/>
      <c r="BA6" s="87"/>
    </row>
    <row r="7" spans="3:53" s="1" customFormat="1" ht="31.5" customHeight="1">
      <c r="C7" s="82"/>
      <c r="D7" s="31"/>
      <c r="E7" s="84"/>
      <c r="F7" s="32">
        <v>42370</v>
      </c>
      <c r="G7" s="32">
        <v>42736</v>
      </c>
      <c r="H7" s="32">
        <v>42767</v>
      </c>
      <c r="I7" s="33" t="s">
        <v>67</v>
      </c>
      <c r="J7" s="32">
        <v>42370</v>
      </c>
      <c r="K7" s="32">
        <v>42736</v>
      </c>
      <c r="L7" s="32">
        <v>42767</v>
      </c>
      <c r="M7" s="33" t="s">
        <v>67</v>
      </c>
      <c r="N7" s="32">
        <v>42370</v>
      </c>
      <c r="O7" s="32">
        <v>42736</v>
      </c>
      <c r="P7" s="32">
        <v>42767</v>
      </c>
      <c r="Q7" s="33" t="s">
        <v>67</v>
      </c>
      <c r="R7" s="32">
        <v>42370</v>
      </c>
      <c r="S7" s="32">
        <v>42736</v>
      </c>
      <c r="T7" s="32">
        <v>42767</v>
      </c>
      <c r="U7" s="33" t="s">
        <v>67</v>
      </c>
      <c r="V7" s="32">
        <v>42370</v>
      </c>
      <c r="W7" s="32">
        <v>42736</v>
      </c>
      <c r="X7" s="32">
        <v>42767</v>
      </c>
      <c r="Y7" s="33" t="s">
        <v>67</v>
      </c>
      <c r="Z7" s="32">
        <v>42370</v>
      </c>
      <c r="AA7" s="32">
        <v>42736</v>
      </c>
      <c r="AB7" s="32">
        <v>42767</v>
      </c>
      <c r="AC7" s="33" t="s">
        <v>67</v>
      </c>
      <c r="AD7" s="32">
        <v>42370</v>
      </c>
      <c r="AE7" s="32">
        <v>42736</v>
      </c>
      <c r="AF7" s="32">
        <v>42767</v>
      </c>
      <c r="AG7" s="33" t="s">
        <v>67</v>
      </c>
      <c r="AH7" s="32">
        <v>42370</v>
      </c>
      <c r="AI7" s="32">
        <v>42736</v>
      </c>
      <c r="AJ7" s="32">
        <v>42767</v>
      </c>
      <c r="AK7" s="33" t="s">
        <v>67</v>
      </c>
      <c r="AL7" s="32">
        <v>42370</v>
      </c>
      <c r="AM7" s="32">
        <v>42736</v>
      </c>
      <c r="AN7" s="32">
        <v>42767</v>
      </c>
      <c r="AO7" s="33" t="s">
        <v>67</v>
      </c>
      <c r="AP7" s="32">
        <v>42370</v>
      </c>
      <c r="AQ7" s="32">
        <v>42736</v>
      </c>
      <c r="AR7" s="32">
        <v>42767</v>
      </c>
      <c r="AS7" s="33" t="s">
        <v>67</v>
      </c>
      <c r="AT7" s="32">
        <v>42370</v>
      </c>
      <c r="AU7" s="32">
        <v>42736</v>
      </c>
      <c r="AV7" s="32">
        <v>42767</v>
      </c>
      <c r="AW7" s="33" t="s">
        <v>67</v>
      </c>
      <c r="AX7" s="32">
        <v>42370</v>
      </c>
      <c r="AY7" s="32">
        <v>42736</v>
      </c>
      <c r="AZ7" s="32">
        <v>42767</v>
      </c>
      <c r="BA7" s="33" t="s">
        <v>67</v>
      </c>
    </row>
    <row r="8" spans="3:53" s="34" customFormat="1" ht="18.75">
      <c r="C8" s="35"/>
      <c r="D8" s="36"/>
      <c r="E8" s="36"/>
      <c r="F8" s="37"/>
      <c r="G8" s="37"/>
      <c r="H8" s="37"/>
      <c r="I8" s="38">
        <f>I9/G9%</f>
        <v>-1.6406756570889631</v>
      </c>
      <c r="J8" s="37"/>
      <c r="K8" s="37"/>
      <c r="L8" s="37"/>
      <c r="M8" s="38">
        <f>M9/K9%</f>
        <v>13.973550986672189</v>
      </c>
      <c r="N8" s="37"/>
      <c r="O8" s="37"/>
      <c r="P8" s="37"/>
      <c r="Q8" s="38">
        <f>Q9/O9%</f>
        <v>-1.9900549376087842</v>
      </c>
      <c r="R8" s="37"/>
      <c r="S8" s="37"/>
      <c r="T8" s="37"/>
      <c r="U8" s="38">
        <f>U9/S9%</f>
        <v>1.2379520735697231</v>
      </c>
      <c r="V8" s="37"/>
      <c r="W8" s="37"/>
      <c r="X8" s="37"/>
      <c r="Y8" s="38">
        <f>Y9/W9%</f>
        <v>-17.211134453781504</v>
      </c>
      <c r="Z8" s="37"/>
      <c r="AA8" s="37"/>
      <c r="AB8" s="37"/>
      <c r="AC8" s="38">
        <f>AC9/AA9%</f>
        <v>-5.350737557041289</v>
      </c>
      <c r="AD8" s="37"/>
      <c r="AE8" s="37"/>
      <c r="AF8" s="37"/>
      <c r="AG8" s="38">
        <f>AG9/AE9%</f>
        <v>-2.3613326244905073</v>
      </c>
      <c r="AH8" s="37"/>
      <c r="AI8" s="37"/>
      <c r="AJ8" s="37"/>
      <c r="AK8" s="38">
        <f>AK9/AI9%</f>
        <v>-1.379662749105778</v>
      </c>
      <c r="AL8" s="37"/>
      <c r="AM8" s="37"/>
      <c r="AN8" s="37"/>
      <c r="AO8" s="38">
        <f>AO9/AM9%</f>
        <v>104.63337340181404</v>
      </c>
      <c r="AP8" s="37"/>
      <c r="AQ8" s="37"/>
      <c r="AR8" s="37"/>
      <c r="AS8" s="38">
        <f>AS9/AQ9%</f>
        <v>-0.09627727856226295</v>
      </c>
      <c r="AT8" s="37"/>
      <c r="AU8" s="37"/>
      <c r="AV8" s="37"/>
      <c r="AW8" s="38">
        <f>AW9/AU9%</f>
        <v>-3.668353724146166</v>
      </c>
      <c r="AX8" s="37"/>
      <c r="AY8" s="37"/>
      <c r="AZ8" s="37"/>
      <c r="BA8" s="38">
        <f>BA9/AY9%</f>
        <v>-1.6392362529483804</v>
      </c>
    </row>
    <row r="9" spans="1:53" s="10" customFormat="1" ht="15">
      <c r="A9" s="10" t="s">
        <v>9</v>
      </c>
      <c r="B9" s="10" t="s">
        <v>10</v>
      </c>
      <c r="C9" s="11" t="s">
        <v>11</v>
      </c>
      <c r="D9" s="39" t="s">
        <v>12</v>
      </c>
      <c r="E9" s="40" t="s">
        <v>12</v>
      </c>
      <c r="F9" s="41">
        <f>SUM(F10:F28)</f>
        <v>26096.899999999998</v>
      </c>
      <c r="G9" s="41">
        <f>SUM(G10:G28)</f>
        <v>30536.2</v>
      </c>
      <c r="H9" s="41">
        <f>SUM(H10:H28)+H29+H30</f>
        <v>30035.2</v>
      </c>
      <c r="I9" s="42">
        <f aca="true" t="shared" si="0" ref="I9:I29">H9-G9</f>
        <v>-501</v>
      </c>
      <c r="J9" s="41">
        <f>SUM(J10:J28)</f>
        <v>1230.5</v>
      </c>
      <c r="K9" s="41">
        <f>SUM(K10:K28)</f>
        <v>1935.8</v>
      </c>
      <c r="L9" s="41">
        <f>SUM(L10:L28)+L29</f>
        <v>2206.3</v>
      </c>
      <c r="M9" s="42">
        <f aca="true" t="shared" si="1" ref="M9:M29">L9-K9</f>
        <v>270.5000000000002</v>
      </c>
      <c r="N9" s="41">
        <f>SUM(N10:N28)</f>
        <v>4293.400000000001</v>
      </c>
      <c r="O9" s="41">
        <f>SUM(O10:O28)+O29</f>
        <v>9592.699999999999</v>
      </c>
      <c r="P9" s="41">
        <f>SUM(P10:P28)+P29</f>
        <v>9401.800000000001</v>
      </c>
      <c r="Q9" s="42">
        <f aca="true" t="shared" si="2" ref="Q9:Q29">P9-O9</f>
        <v>-190.89999999999782</v>
      </c>
      <c r="R9" s="41">
        <f>SUM(R10:R28)</f>
        <v>871.1</v>
      </c>
      <c r="S9" s="41">
        <f>SUM(S10:S28)</f>
        <v>1130.9</v>
      </c>
      <c r="T9" s="41">
        <f>SUM(T10:T28)+T29</f>
        <v>1144.9</v>
      </c>
      <c r="U9" s="42">
        <f aca="true" t="shared" si="3" ref="U9:U29">T9-S9</f>
        <v>14</v>
      </c>
      <c r="V9" s="41">
        <f>SUM(V10:V28)</f>
        <v>954.5</v>
      </c>
      <c r="W9" s="41">
        <f>SUM(W10:W28)+W29</f>
        <v>1903.9999999999998</v>
      </c>
      <c r="X9" s="41">
        <f>SUM(X10:X28)+X29</f>
        <v>1576.3</v>
      </c>
      <c r="Y9" s="42">
        <f aca="true" t="shared" si="4" ref="Y9:Y29">X9-W9</f>
        <v>-327.6999999999998</v>
      </c>
      <c r="Z9" s="41">
        <f>SUM(Z10:Z28)</f>
        <v>2364.1</v>
      </c>
      <c r="AA9" s="41">
        <f>SUM(AA10:AA28)</f>
        <v>4711.5</v>
      </c>
      <c r="AB9" s="41">
        <f>SUM(AB10:AB28)+AB29</f>
        <v>4459.4</v>
      </c>
      <c r="AC9" s="42">
        <f aca="true" t="shared" si="5" ref="AC9:AC29">AB9-AA9</f>
        <v>-252.10000000000036</v>
      </c>
      <c r="AD9" s="41">
        <f>SUM(AD10:AD28)</f>
        <v>1504.4000000000003</v>
      </c>
      <c r="AE9" s="41">
        <f>SUM(AE10:AE28)</f>
        <v>2257.2</v>
      </c>
      <c r="AF9" s="41">
        <f>SUM(AF10:AF28)</f>
        <v>2203.9</v>
      </c>
      <c r="AG9" s="42">
        <f aca="true" t="shared" si="6" ref="AG9:AG28">AF9-AE9</f>
        <v>-53.29999999999973</v>
      </c>
      <c r="AH9" s="41">
        <f>SUM(AH10:AH28)</f>
        <v>914</v>
      </c>
      <c r="AI9" s="41">
        <f>SUM(AI10:AI28)</f>
        <v>1174.2</v>
      </c>
      <c r="AJ9" s="41">
        <f>SUM(AJ10:AJ28)+AJ29</f>
        <v>1158</v>
      </c>
      <c r="AK9" s="42">
        <f aca="true" t="shared" si="7" ref="AK9:AK29">AJ9-AI9</f>
        <v>-16.200000000000045</v>
      </c>
      <c r="AL9" s="41">
        <f>SUM(AL10:AL28)</f>
        <v>1788.6000000000001</v>
      </c>
      <c r="AM9" s="41">
        <f>SUM(AM10:AM28)</f>
        <v>2745.2999999999997</v>
      </c>
      <c r="AN9" s="41">
        <f>SUM(AN10:AN28)+AN29</f>
        <v>5617.8</v>
      </c>
      <c r="AO9" s="42">
        <f aca="true" t="shared" si="8" ref="AO9:AO29">AN9-AM9</f>
        <v>2872.5000000000005</v>
      </c>
      <c r="AP9" s="41">
        <f>SUM(AP10:AP28)</f>
        <v>1345.3</v>
      </c>
      <c r="AQ9" s="41">
        <f>SUM(AQ10:AQ28)</f>
        <v>623.2</v>
      </c>
      <c r="AR9" s="41">
        <f>SUM(AR10:AR28)+AR29</f>
        <v>622.6</v>
      </c>
      <c r="AS9" s="42">
        <f aca="true" t="shared" si="9" ref="AS9:AS29">AR9-AQ9</f>
        <v>-0.6000000000000227</v>
      </c>
      <c r="AT9" s="41">
        <f>SUM(AT10:AT28)</f>
        <v>2482</v>
      </c>
      <c r="AU9" s="41">
        <f>SUM(AU10:AU28)</f>
        <v>5018.599999999999</v>
      </c>
      <c r="AV9" s="41">
        <f>SUM(AV10:AV28)+AV29</f>
        <v>4834.5</v>
      </c>
      <c r="AW9" s="42">
        <f aca="true" t="shared" si="10" ref="AW9:AW29">AV9-AU9</f>
        <v>-184.09999999999945</v>
      </c>
      <c r="AX9" s="41">
        <f>SUM(AX10:AX28)+AX29</f>
        <v>3685.2999999999997</v>
      </c>
      <c r="AY9" s="41">
        <f>SUM(AY10:AY28)+AY29</f>
        <v>7588.9</v>
      </c>
      <c r="AZ9" s="41">
        <f>SUM(AZ10:AZ28)+AZ29</f>
        <v>7464.5</v>
      </c>
      <c r="BA9" s="42">
        <f aca="true" t="shared" si="11" ref="BA9:BA29">AZ9-AY9</f>
        <v>-124.39999999999964</v>
      </c>
    </row>
    <row r="10" spans="3:53" s="1" customFormat="1" ht="27" customHeight="1">
      <c r="C10" s="13" t="s">
        <v>14</v>
      </c>
      <c r="D10" s="43" t="s">
        <v>15</v>
      </c>
      <c r="E10" s="44" t="s">
        <v>15</v>
      </c>
      <c r="F10" s="45">
        <v>1010.2</v>
      </c>
      <c r="G10" s="45">
        <v>1694.8</v>
      </c>
      <c r="H10" s="45">
        <v>1471</v>
      </c>
      <c r="I10" s="46">
        <f t="shared" si="0"/>
        <v>-223.79999999999995</v>
      </c>
      <c r="J10" s="45"/>
      <c r="K10" s="45"/>
      <c r="L10" s="45"/>
      <c r="M10" s="46">
        <f t="shared" si="1"/>
        <v>0</v>
      </c>
      <c r="N10" s="45"/>
      <c r="O10" s="45">
        <v>1.4</v>
      </c>
      <c r="P10" s="45">
        <v>1.4</v>
      </c>
      <c r="Q10" s="46">
        <f t="shared" si="2"/>
        <v>0</v>
      </c>
      <c r="R10" s="45"/>
      <c r="S10" s="45"/>
      <c r="T10" s="45"/>
      <c r="U10" s="46">
        <f t="shared" si="3"/>
        <v>0</v>
      </c>
      <c r="V10" s="45"/>
      <c r="W10" s="45">
        <v>746.4</v>
      </c>
      <c r="X10" s="45">
        <v>480.6</v>
      </c>
      <c r="Y10" s="46">
        <f t="shared" si="4"/>
        <v>-265.79999999999995</v>
      </c>
      <c r="Z10" s="45">
        <v>2.5</v>
      </c>
      <c r="AA10" s="45">
        <v>163.6</v>
      </c>
      <c r="AB10" s="45">
        <v>164.5</v>
      </c>
      <c r="AC10" s="46">
        <f t="shared" si="5"/>
        <v>0.9000000000000057</v>
      </c>
      <c r="AD10" s="45">
        <v>17</v>
      </c>
      <c r="AE10" s="45">
        <v>581.6</v>
      </c>
      <c r="AF10" s="45">
        <v>517.9</v>
      </c>
      <c r="AG10" s="46">
        <f t="shared" si="6"/>
        <v>-63.700000000000045</v>
      </c>
      <c r="AH10" s="45"/>
      <c r="AI10" s="45">
        <v>0</v>
      </c>
      <c r="AJ10" s="45"/>
      <c r="AK10" s="46">
        <f t="shared" si="7"/>
        <v>0</v>
      </c>
      <c r="AL10" s="45"/>
      <c r="AM10" s="45"/>
      <c r="AN10" s="45"/>
      <c r="AO10" s="46">
        <f t="shared" si="8"/>
        <v>0</v>
      </c>
      <c r="AP10" s="45">
        <v>0.5</v>
      </c>
      <c r="AQ10" s="45"/>
      <c r="AR10" s="45"/>
      <c r="AS10" s="46">
        <f t="shared" si="9"/>
        <v>0</v>
      </c>
      <c r="AT10" s="45"/>
      <c r="AU10" s="45">
        <v>0.5</v>
      </c>
      <c r="AV10" s="45">
        <v>0.5</v>
      </c>
      <c r="AW10" s="46">
        <f t="shared" si="10"/>
        <v>0</v>
      </c>
      <c r="AX10" s="45">
        <v>1032</v>
      </c>
      <c r="AY10" s="45">
        <v>1571.2</v>
      </c>
      <c r="AZ10" s="45">
        <v>1571.2</v>
      </c>
      <c r="BA10" s="46">
        <f t="shared" si="11"/>
        <v>0</v>
      </c>
    </row>
    <row r="11" spans="1:53" s="1" customFormat="1" ht="18" customHeight="1">
      <c r="A11" s="1">
        <v>0.1</v>
      </c>
      <c r="B11" s="1">
        <v>0.41</v>
      </c>
      <c r="C11" s="13" t="s">
        <v>16</v>
      </c>
      <c r="D11" s="43" t="s">
        <v>17</v>
      </c>
      <c r="E11" s="44" t="s">
        <v>17</v>
      </c>
      <c r="F11" s="45">
        <v>3048.2</v>
      </c>
      <c r="G11" s="45">
        <v>3848.9</v>
      </c>
      <c r="H11" s="45">
        <v>4455.3</v>
      </c>
      <c r="I11" s="46">
        <f t="shared" si="0"/>
        <v>606.4000000000001</v>
      </c>
      <c r="J11" s="45">
        <v>63.1</v>
      </c>
      <c r="K11" s="45">
        <v>135.6</v>
      </c>
      <c r="L11" s="45">
        <v>124.4</v>
      </c>
      <c r="M11" s="46">
        <f t="shared" si="1"/>
        <v>-11.199999999999989</v>
      </c>
      <c r="N11" s="45">
        <v>81.1</v>
      </c>
      <c r="O11" s="45">
        <v>144.3</v>
      </c>
      <c r="P11" s="45">
        <v>148.6</v>
      </c>
      <c r="Q11" s="46">
        <f t="shared" si="2"/>
        <v>4.299999999999983</v>
      </c>
      <c r="R11" s="45">
        <v>131.2</v>
      </c>
      <c r="S11" s="45">
        <v>212.2</v>
      </c>
      <c r="T11" s="45">
        <v>208.7</v>
      </c>
      <c r="U11" s="46">
        <f t="shared" si="3"/>
        <v>-3.5</v>
      </c>
      <c r="V11" s="45">
        <v>136.5</v>
      </c>
      <c r="W11" s="45">
        <v>142.4</v>
      </c>
      <c r="X11" s="45">
        <v>125.4</v>
      </c>
      <c r="Y11" s="46">
        <f t="shared" si="4"/>
        <v>-17</v>
      </c>
      <c r="Z11" s="45">
        <v>29.8</v>
      </c>
      <c r="AA11" s="45">
        <v>944</v>
      </c>
      <c r="AB11" s="45">
        <v>946</v>
      </c>
      <c r="AC11" s="46">
        <f t="shared" si="5"/>
        <v>2</v>
      </c>
      <c r="AD11" s="45">
        <v>201.5</v>
      </c>
      <c r="AE11" s="45">
        <v>173.5</v>
      </c>
      <c r="AF11" s="45">
        <v>190</v>
      </c>
      <c r="AG11" s="46">
        <f t="shared" si="6"/>
        <v>16.5</v>
      </c>
      <c r="AH11" s="45">
        <v>119.4</v>
      </c>
      <c r="AI11" s="45">
        <v>109.1</v>
      </c>
      <c r="AJ11" s="45">
        <v>116.6</v>
      </c>
      <c r="AK11" s="46">
        <f t="shared" si="7"/>
        <v>7.5</v>
      </c>
      <c r="AL11" s="45">
        <v>64</v>
      </c>
      <c r="AM11" s="45">
        <v>122.8</v>
      </c>
      <c r="AN11" s="45">
        <v>1196.9</v>
      </c>
      <c r="AO11" s="46">
        <f t="shared" si="8"/>
        <v>1074.1000000000001</v>
      </c>
      <c r="AP11" s="45">
        <v>914.7</v>
      </c>
      <c r="AQ11" s="45">
        <v>29.8</v>
      </c>
      <c r="AR11" s="45">
        <v>30.1</v>
      </c>
      <c r="AS11" s="46">
        <f t="shared" si="9"/>
        <v>0.3000000000000007</v>
      </c>
      <c r="AT11" s="45">
        <v>145.2</v>
      </c>
      <c r="AU11" s="45">
        <v>2004.1</v>
      </c>
      <c r="AV11" s="45">
        <v>1920.4</v>
      </c>
      <c r="AW11" s="46">
        <f t="shared" si="10"/>
        <v>-83.69999999999982</v>
      </c>
      <c r="AX11" s="45">
        <v>228.9</v>
      </c>
      <c r="AY11" s="45">
        <v>2443.8</v>
      </c>
      <c r="AZ11" s="45">
        <v>2418.6</v>
      </c>
      <c r="BA11" s="46">
        <f t="shared" si="11"/>
        <v>-25.200000000000273</v>
      </c>
    </row>
    <row r="12" spans="3:53" s="1" customFormat="1" ht="27" customHeight="1">
      <c r="C12" s="13" t="s">
        <v>18</v>
      </c>
      <c r="D12" s="43" t="s">
        <v>19</v>
      </c>
      <c r="E12" s="44" t="s">
        <v>19</v>
      </c>
      <c r="F12" s="45"/>
      <c r="G12" s="45"/>
      <c r="H12" s="45">
        <v>2.4</v>
      </c>
      <c r="I12" s="46"/>
      <c r="J12" s="45"/>
      <c r="K12" s="45"/>
      <c r="L12" s="45"/>
      <c r="M12" s="46"/>
      <c r="N12" s="45"/>
      <c r="O12" s="45"/>
      <c r="P12" s="45"/>
      <c r="Q12" s="46"/>
      <c r="R12" s="45"/>
      <c r="S12" s="45"/>
      <c r="T12" s="45"/>
      <c r="U12" s="46"/>
      <c r="V12" s="45"/>
      <c r="W12" s="45"/>
      <c r="X12" s="45"/>
      <c r="Y12" s="46"/>
      <c r="Z12" s="45"/>
      <c r="AA12" s="45"/>
      <c r="AB12" s="45"/>
      <c r="AC12" s="46"/>
      <c r="AD12" s="45"/>
      <c r="AE12" s="45"/>
      <c r="AF12" s="45"/>
      <c r="AG12" s="46"/>
      <c r="AH12" s="45"/>
      <c r="AI12" s="45"/>
      <c r="AJ12" s="45"/>
      <c r="AK12" s="46"/>
      <c r="AL12" s="45"/>
      <c r="AM12" s="45"/>
      <c r="AN12" s="45"/>
      <c r="AO12" s="46"/>
      <c r="AP12" s="45"/>
      <c r="AQ12" s="45"/>
      <c r="AR12" s="45"/>
      <c r="AS12" s="46"/>
      <c r="AT12" s="45"/>
      <c r="AU12" s="45"/>
      <c r="AV12" s="45"/>
      <c r="AW12" s="46"/>
      <c r="AX12" s="45"/>
      <c r="AY12" s="45"/>
      <c r="AZ12" s="45"/>
      <c r="BA12" s="46"/>
    </row>
    <row r="13" spans="2:53" s="1" customFormat="1" ht="30.75" customHeight="1">
      <c r="B13" s="1">
        <v>1</v>
      </c>
      <c r="C13" s="13" t="s">
        <v>20</v>
      </c>
      <c r="D13" s="43" t="s">
        <v>21</v>
      </c>
      <c r="E13" s="44" t="s">
        <v>21</v>
      </c>
      <c r="F13" s="45">
        <v>526.3</v>
      </c>
      <c r="G13" s="45">
        <v>795.3</v>
      </c>
      <c r="H13" s="45">
        <v>912.3</v>
      </c>
      <c r="I13" s="46">
        <f t="shared" si="0"/>
        <v>117</v>
      </c>
      <c r="J13" s="45"/>
      <c r="K13" s="45"/>
      <c r="L13" s="45"/>
      <c r="M13" s="46">
        <f t="shared" si="1"/>
        <v>0</v>
      </c>
      <c r="N13" s="45"/>
      <c r="O13" s="45">
        <v>1.5</v>
      </c>
      <c r="P13" s="45">
        <v>8</v>
      </c>
      <c r="Q13" s="46">
        <f t="shared" si="2"/>
        <v>6.5</v>
      </c>
      <c r="R13" s="45"/>
      <c r="S13" s="45"/>
      <c r="T13" s="45"/>
      <c r="U13" s="46">
        <f t="shared" si="3"/>
        <v>0</v>
      </c>
      <c r="V13" s="45">
        <v>0.5</v>
      </c>
      <c r="W13" s="45"/>
      <c r="X13" s="45"/>
      <c r="Y13" s="46">
        <f t="shared" si="4"/>
        <v>0</v>
      </c>
      <c r="Z13" s="45">
        <v>1.1</v>
      </c>
      <c r="AA13" s="45">
        <v>69.4</v>
      </c>
      <c r="AB13" s="45">
        <v>72.4</v>
      </c>
      <c r="AC13" s="46">
        <f t="shared" si="5"/>
        <v>3</v>
      </c>
      <c r="AD13" s="45"/>
      <c r="AE13" s="45">
        <v>84.3</v>
      </c>
      <c r="AF13" s="45"/>
      <c r="AG13" s="46">
        <f t="shared" si="6"/>
        <v>-84.3</v>
      </c>
      <c r="AH13" s="45"/>
      <c r="AI13" s="45"/>
      <c r="AJ13" s="45"/>
      <c r="AK13" s="46">
        <f t="shared" si="7"/>
        <v>0</v>
      </c>
      <c r="AL13" s="45">
        <v>0.2</v>
      </c>
      <c r="AM13" s="45">
        <v>24.3</v>
      </c>
      <c r="AN13" s="45">
        <v>34.4</v>
      </c>
      <c r="AO13" s="46">
        <f t="shared" si="8"/>
        <v>10.099999999999998</v>
      </c>
      <c r="AP13" s="45"/>
      <c r="AQ13" s="45">
        <v>0</v>
      </c>
      <c r="AR13" s="45"/>
      <c r="AS13" s="46">
        <f t="shared" si="9"/>
        <v>0</v>
      </c>
      <c r="AT13" s="45">
        <v>1.4</v>
      </c>
      <c r="AU13" s="45">
        <v>8.6</v>
      </c>
      <c r="AV13" s="45">
        <v>21.6</v>
      </c>
      <c r="AW13" s="46">
        <f t="shared" si="10"/>
        <v>13.000000000000002</v>
      </c>
      <c r="AX13" s="45">
        <v>0.4</v>
      </c>
      <c r="AY13" s="45">
        <v>1.6</v>
      </c>
      <c r="AZ13" s="45">
        <v>39.6</v>
      </c>
      <c r="BA13" s="46">
        <f t="shared" si="11"/>
        <v>38</v>
      </c>
    </row>
    <row r="14" spans="2:53" s="1" customFormat="1" ht="39.75" customHeight="1">
      <c r="B14" s="1">
        <v>0.9</v>
      </c>
      <c r="C14" s="13" t="s">
        <v>22</v>
      </c>
      <c r="D14" s="43" t="s">
        <v>23</v>
      </c>
      <c r="E14" s="44" t="s">
        <v>23</v>
      </c>
      <c r="F14" s="45">
        <v>394</v>
      </c>
      <c r="G14" s="45">
        <v>656.6</v>
      </c>
      <c r="H14" s="45">
        <v>1306.6</v>
      </c>
      <c r="I14" s="46">
        <f t="shared" si="0"/>
        <v>649.9999999999999</v>
      </c>
      <c r="J14" s="45"/>
      <c r="K14" s="45">
        <v>2.3</v>
      </c>
      <c r="L14" s="45">
        <v>5.6</v>
      </c>
      <c r="M14" s="46">
        <f t="shared" si="1"/>
        <v>3.3</v>
      </c>
      <c r="N14" s="45">
        <v>7</v>
      </c>
      <c r="O14" s="45">
        <v>38.8</v>
      </c>
      <c r="P14" s="45">
        <v>43.6</v>
      </c>
      <c r="Q14" s="46">
        <f t="shared" si="2"/>
        <v>4.800000000000004</v>
      </c>
      <c r="R14" s="45"/>
      <c r="S14" s="45"/>
      <c r="T14" s="45"/>
      <c r="U14" s="46">
        <f t="shared" si="3"/>
        <v>0</v>
      </c>
      <c r="V14" s="45"/>
      <c r="W14" s="45">
        <v>3.8</v>
      </c>
      <c r="X14" s="45">
        <v>3.8</v>
      </c>
      <c r="Y14" s="46">
        <f t="shared" si="4"/>
        <v>0</v>
      </c>
      <c r="Z14" s="45">
        <v>1.9</v>
      </c>
      <c r="AA14" s="45">
        <v>23.8</v>
      </c>
      <c r="AB14" s="45">
        <v>53.8</v>
      </c>
      <c r="AC14" s="46">
        <f t="shared" si="5"/>
        <v>29.999999999999996</v>
      </c>
      <c r="AD14" s="45">
        <v>1.2</v>
      </c>
      <c r="AE14" s="45">
        <v>2</v>
      </c>
      <c r="AF14" s="45">
        <v>6.6</v>
      </c>
      <c r="AG14" s="46">
        <f t="shared" si="6"/>
        <v>4.6</v>
      </c>
      <c r="AH14" s="45">
        <v>5</v>
      </c>
      <c r="AI14" s="45">
        <v>11.1</v>
      </c>
      <c r="AJ14" s="45">
        <v>19.6</v>
      </c>
      <c r="AK14" s="46">
        <f t="shared" si="7"/>
        <v>8.500000000000002</v>
      </c>
      <c r="AL14" s="45">
        <v>6.5</v>
      </c>
      <c r="AM14" s="45">
        <v>37.2</v>
      </c>
      <c r="AN14" s="45">
        <v>43.6</v>
      </c>
      <c r="AO14" s="46">
        <f t="shared" si="8"/>
        <v>6.399999999999999</v>
      </c>
      <c r="AP14" s="45">
        <v>4.5</v>
      </c>
      <c r="AQ14" s="45">
        <v>4.5</v>
      </c>
      <c r="AR14" s="45">
        <v>12.1</v>
      </c>
      <c r="AS14" s="46">
        <f t="shared" si="9"/>
        <v>7.6</v>
      </c>
      <c r="AT14" s="45">
        <v>4</v>
      </c>
      <c r="AU14" s="45">
        <v>5.8</v>
      </c>
      <c r="AV14" s="45">
        <v>7.7</v>
      </c>
      <c r="AW14" s="46">
        <f t="shared" si="10"/>
        <v>1.9000000000000004</v>
      </c>
      <c r="AX14" s="45">
        <v>17</v>
      </c>
      <c r="AY14" s="45">
        <v>33.1</v>
      </c>
      <c r="AZ14" s="45">
        <v>61.5</v>
      </c>
      <c r="BA14" s="46">
        <f t="shared" si="11"/>
        <v>28.4</v>
      </c>
    </row>
    <row r="15" spans="1:53" s="1" customFormat="1" ht="16.5" customHeight="1">
      <c r="A15" s="1">
        <v>0.5</v>
      </c>
      <c r="B15" s="1">
        <v>0.5</v>
      </c>
      <c r="C15" s="13" t="s">
        <v>24</v>
      </c>
      <c r="D15" s="43" t="s">
        <v>25</v>
      </c>
      <c r="E15" s="44" t="s">
        <v>25</v>
      </c>
      <c r="F15" s="45">
        <v>260.1</v>
      </c>
      <c r="G15" s="45">
        <v>215</v>
      </c>
      <c r="H15" s="45">
        <v>215</v>
      </c>
      <c r="I15" s="46">
        <f t="shared" si="0"/>
        <v>0</v>
      </c>
      <c r="J15" s="45">
        <v>3.1</v>
      </c>
      <c r="K15" s="45">
        <v>0.6</v>
      </c>
      <c r="L15" s="45">
        <v>0.6</v>
      </c>
      <c r="M15" s="46">
        <f t="shared" si="1"/>
        <v>0</v>
      </c>
      <c r="N15" s="45">
        <v>7.4</v>
      </c>
      <c r="O15" s="45">
        <v>2.3</v>
      </c>
      <c r="P15" s="45">
        <v>2.3</v>
      </c>
      <c r="Q15" s="46">
        <f t="shared" si="2"/>
        <v>0</v>
      </c>
      <c r="R15" s="45"/>
      <c r="S15" s="45"/>
      <c r="T15" s="45"/>
      <c r="U15" s="46">
        <f t="shared" si="3"/>
        <v>0</v>
      </c>
      <c r="V15" s="45">
        <v>0.9</v>
      </c>
      <c r="W15" s="45">
        <v>0.9</v>
      </c>
      <c r="X15" s="45">
        <v>0.9</v>
      </c>
      <c r="Y15" s="46">
        <f t="shared" si="4"/>
        <v>0</v>
      </c>
      <c r="Z15" s="45">
        <v>8.2</v>
      </c>
      <c r="AA15" s="45">
        <v>8</v>
      </c>
      <c r="AB15" s="45">
        <v>8</v>
      </c>
      <c r="AC15" s="46">
        <f t="shared" si="5"/>
        <v>0</v>
      </c>
      <c r="AD15" s="45">
        <v>0.5</v>
      </c>
      <c r="AE15" s="45">
        <v>0.5</v>
      </c>
      <c r="AF15" s="45">
        <v>0.5</v>
      </c>
      <c r="AG15" s="46">
        <f t="shared" si="6"/>
        <v>0</v>
      </c>
      <c r="AH15" s="45"/>
      <c r="AI15" s="45"/>
      <c r="AJ15" s="45"/>
      <c r="AK15" s="46">
        <f t="shared" si="7"/>
        <v>0</v>
      </c>
      <c r="AL15" s="45">
        <v>2.9</v>
      </c>
      <c r="AM15" s="45">
        <v>1.1</v>
      </c>
      <c r="AN15" s="45">
        <v>1.1</v>
      </c>
      <c r="AO15" s="46">
        <f t="shared" si="8"/>
        <v>0</v>
      </c>
      <c r="AP15" s="45"/>
      <c r="AQ15" s="45"/>
      <c r="AR15" s="45"/>
      <c r="AS15" s="46">
        <f t="shared" si="9"/>
        <v>0</v>
      </c>
      <c r="AT15" s="45">
        <v>2.1</v>
      </c>
      <c r="AU15" s="45">
        <v>2.1</v>
      </c>
      <c r="AV15" s="45">
        <v>2.1</v>
      </c>
      <c r="AW15" s="46">
        <f t="shared" si="10"/>
        <v>0</v>
      </c>
      <c r="AX15" s="45">
        <v>4.3</v>
      </c>
      <c r="AY15" s="45">
        <v>2.1</v>
      </c>
      <c r="AZ15" s="45">
        <v>2.1</v>
      </c>
      <c r="BA15" s="46">
        <f t="shared" si="11"/>
        <v>0</v>
      </c>
    </row>
    <row r="16" spans="1:53" s="1" customFormat="1" ht="26.25" customHeight="1">
      <c r="A16" s="1">
        <v>0.45</v>
      </c>
      <c r="B16" s="1">
        <v>0.45</v>
      </c>
      <c r="C16" s="13" t="s">
        <v>26</v>
      </c>
      <c r="D16" s="43" t="s">
        <v>27</v>
      </c>
      <c r="E16" s="44" t="s">
        <v>27</v>
      </c>
      <c r="F16" s="45">
        <v>6.3</v>
      </c>
      <c r="G16" s="45">
        <v>6.3</v>
      </c>
      <c r="H16" s="45">
        <v>6.3</v>
      </c>
      <c r="I16" s="46">
        <f t="shared" si="0"/>
        <v>0</v>
      </c>
      <c r="J16" s="45"/>
      <c r="K16" s="45"/>
      <c r="L16" s="45"/>
      <c r="M16" s="46">
        <f t="shared" si="1"/>
        <v>0</v>
      </c>
      <c r="N16" s="45"/>
      <c r="O16" s="45"/>
      <c r="P16" s="45"/>
      <c r="Q16" s="46">
        <f t="shared" si="2"/>
        <v>0</v>
      </c>
      <c r="R16" s="45"/>
      <c r="S16" s="45">
        <v>0</v>
      </c>
      <c r="T16" s="45"/>
      <c r="U16" s="46">
        <f t="shared" si="3"/>
        <v>0</v>
      </c>
      <c r="V16" s="45"/>
      <c r="W16" s="45">
        <v>0</v>
      </c>
      <c r="X16" s="45"/>
      <c r="Y16" s="46">
        <f t="shared" si="4"/>
        <v>0</v>
      </c>
      <c r="Z16" s="45"/>
      <c r="AA16" s="45"/>
      <c r="AB16" s="45"/>
      <c r="AC16" s="46">
        <f t="shared" si="5"/>
        <v>0</v>
      </c>
      <c r="AD16" s="45"/>
      <c r="AE16" s="45"/>
      <c r="AF16" s="45"/>
      <c r="AG16" s="46">
        <f t="shared" si="6"/>
        <v>0</v>
      </c>
      <c r="AH16" s="45"/>
      <c r="AI16" s="45">
        <v>0</v>
      </c>
      <c r="AJ16" s="45"/>
      <c r="AK16" s="46">
        <f t="shared" si="7"/>
        <v>0</v>
      </c>
      <c r="AL16" s="45"/>
      <c r="AM16" s="45">
        <v>12.7</v>
      </c>
      <c r="AN16" s="45">
        <v>12.7</v>
      </c>
      <c r="AO16" s="46">
        <f t="shared" si="8"/>
        <v>0</v>
      </c>
      <c r="AP16" s="45">
        <v>0.1</v>
      </c>
      <c r="AQ16" s="45">
        <v>0.1</v>
      </c>
      <c r="AR16" s="45">
        <v>0.1</v>
      </c>
      <c r="AS16" s="46">
        <f t="shared" si="9"/>
        <v>0</v>
      </c>
      <c r="AT16" s="45"/>
      <c r="AU16" s="45"/>
      <c r="AV16" s="45"/>
      <c r="AW16" s="46">
        <f t="shared" si="10"/>
        <v>0</v>
      </c>
      <c r="AX16" s="45"/>
      <c r="AY16" s="45">
        <v>27.5</v>
      </c>
      <c r="AZ16" s="45">
        <v>27.5</v>
      </c>
      <c r="BA16" s="46">
        <f t="shared" si="11"/>
        <v>0</v>
      </c>
    </row>
    <row r="17" spans="3:53" s="1" customFormat="1" ht="26.25" customHeight="1">
      <c r="C17" s="13"/>
      <c r="D17" s="47"/>
      <c r="E17" s="48" t="s">
        <v>68</v>
      </c>
      <c r="F17" s="45"/>
      <c r="G17" s="45"/>
      <c r="H17" s="45"/>
      <c r="I17" s="46">
        <f t="shared" si="0"/>
        <v>0</v>
      </c>
      <c r="J17" s="45"/>
      <c r="K17" s="45"/>
      <c r="L17" s="45"/>
      <c r="M17" s="46">
        <f t="shared" si="1"/>
        <v>0</v>
      </c>
      <c r="N17" s="45"/>
      <c r="O17" s="45"/>
      <c r="P17" s="45"/>
      <c r="Q17" s="46">
        <f t="shared" si="2"/>
        <v>0</v>
      </c>
      <c r="R17" s="45"/>
      <c r="S17" s="45"/>
      <c r="T17" s="45"/>
      <c r="U17" s="46">
        <f t="shared" si="3"/>
        <v>0</v>
      </c>
      <c r="V17" s="45"/>
      <c r="W17" s="45"/>
      <c r="X17" s="45"/>
      <c r="Y17" s="46">
        <f t="shared" si="4"/>
        <v>0</v>
      </c>
      <c r="Z17" s="45"/>
      <c r="AA17" s="45"/>
      <c r="AB17" s="45"/>
      <c r="AC17" s="46">
        <f t="shared" si="5"/>
        <v>0</v>
      </c>
      <c r="AD17" s="45"/>
      <c r="AE17" s="45"/>
      <c r="AF17" s="45"/>
      <c r="AG17" s="46">
        <f t="shared" si="6"/>
        <v>0</v>
      </c>
      <c r="AH17" s="45"/>
      <c r="AI17" s="45"/>
      <c r="AJ17" s="45"/>
      <c r="AK17" s="46">
        <f t="shared" si="7"/>
        <v>0</v>
      </c>
      <c r="AL17" s="45"/>
      <c r="AM17" s="45"/>
      <c r="AN17" s="45"/>
      <c r="AO17" s="46">
        <f t="shared" si="8"/>
        <v>0</v>
      </c>
      <c r="AP17" s="45"/>
      <c r="AQ17" s="45"/>
      <c r="AR17" s="45"/>
      <c r="AS17" s="46">
        <f t="shared" si="9"/>
        <v>0</v>
      </c>
      <c r="AT17" s="45"/>
      <c r="AU17" s="45"/>
      <c r="AV17" s="45"/>
      <c r="AW17" s="46">
        <f t="shared" si="10"/>
        <v>0</v>
      </c>
      <c r="AX17" s="45"/>
      <c r="AY17" s="45"/>
      <c r="AZ17" s="45"/>
      <c r="BA17" s="46">
        <f t="shared" si="11"/>
        <v>0</v>
      </c>
    </row>
    <row r="18" spans="1:53" s="1" customFormat="1" ht="17.25" customHeight="1">
      <c r="A18" s="1">
        <v>1</v>
      </c>
      <c r="C18" s="13" t="s">
        <v>69</v>
      </c>
      <c r="D18" s="43" t="s">
        <v>30</v>
      </c>
      <c r="E18" s="44" t="s">
        <v>30</v>
      </c>
      <c r="F18" s="49"/>
      <c r="G18" s="50"/>
      <c r="H18" s="50"/>
      <c r="I18" s="46"/>
      <c r="J18" s="45"/>
      <c r="K18" s="45"/>
      <c r="L18" s="45"/>
      <c r="M18" s="46"/>
      <c r="N18" s="45"/>
      <c r="O18" s="45"/>
      <c r="P18" s="45"/>
      <c r="Q18" s="46"/>
      <c r="R18" s="45"/>
      <c r="S18" s="45"/>
      <c r="T18" s="45"/>
      <c r="U18" s="46"/>
      <c r="V18" s="45"/>
      <c r="W18" s="45"/>
      <c r="X18" s="45"/>
      <c r="Y18" s="46"/>
      <c r="Z18" s="45"/>
      <c r="AA18" s="45"/>
      <c r="AB18" s="45"/>
      <c r="AC18" s="46"/>
      <c r="AD18" s="45"/>
      <c r="AE18" s="45"/>
      <c r="AF18" s="45"/>
      <c r="AG18" s="46"/>
      <c r="AH18" s="45"/>
      <c r="AI18" s="45"/>
      <c r="AJ18" s="45"/>
      <c r="AK18" s="46"/>
      <c r="AL18" s="45"/>
      <c r="AM18" s="45"/>
      <c r="AN18" s="45"/>
      <c r="AO18" s="46"/>
      <c r="AP18" s="45"/>
      <c r="AQ18" s="45"/>
      <c r="AR18" s="51"/>
      <c r="AS18" s="46"/>
      <c r="AT18" s="45"/>
      <c r="AU18" s="45">
        <v>16.8</v>
      </c>
      <c r="AV18" s="45"/>
      <c r="AW18" s="46"/>
      <c r="AX18" s="45"/>
      <c r="AY18" s="45"/>
      <c r="AZ18" s="45"/>
      <c r="BA18" s="46"/>
    </row>
    <row r="19" spans="3:53" s="1" customFormat="1" ht="15" customHeight="1">
      <c r="C19" s="13" t="s">
        <v>31</v>
      </c>
      <c r="D19" s="43" t="s">
        <v>32</v>
      </c>
      <c r="E19" s="44" t="s">
        <v>32</v>
      </c>
      <c r="F19" s="45">
        <v>1266.4</v>
      </c>
      <c r="G19" s="51">
        <v>1668.3</v>
      </c>
      <c r="H19" s="51">
        <v>1513.6</v>
      </c>
      <c r="I19" s="46">
        <f t="shared" si="0"/>
        <v>-154.70000000000005</v>
      </c>
      <c r="J19" s="51">
        <v>36.8</v>
      </c>
      <c r="K19" s="51">
        <v>83.2</v>
      </c>
      <c r="L19" s="51">
        <v>82.5</v>
      </c>
      <c r="M19" s="46">
        <f t="shared" si="1"/>
        <v>-0.7000000000000028</v>
      </c>
      <c r="N19" s="51">
        <v>87.5</v>
      </c>
      <c r="O19" s="51">
        <v>159.2</v>
      </c>
      <c r="P19" s="51">
        <v>119.3</v>
      </c>
      <c r="Q19" s="46">
        <f t="shared" si="2"/>
        <v>-39.89999999999999</v>
      </c>
      <c r="R19" s="51">
        <v>17.5</v>
      </c>
      <c r="S19" s="51">
        <v>26</v>
      </c>
      <c r="T19" s="51">
        <v>19.5</v>
      </c>
      <c r="U19" s="46">
        <f t="shared" si="3"/>
        <v>-6.5</v>
      </c>
      <c r="V19" s="51">
        <v>15.9</v>
      </c>
      <c r="W19" s="51">
        <v>25.3</v>
      </c>
      <c r="X19" s="51">
        <v>25</v>
      </c>
      <c r="Y19" s="46">
        <f t="shared" si="4"/>
        <v>-0.3000000000000007</v>
      </c>
      <c r="Z19" s="51">
        <v>47.9</v>
      </c>
      <c r="AA19" s="51">
        <v>178.1</v>
      </c>
      <c r="AB19" s="51">
        <v>174.8</v>
      </c>
      <c r="AC19" s="46">
        <f t="shared" si="5"/>
        <v>-3.299999999999983</v>
      </c>
      <c r="AD19" s="51">
        <v>65.4</v>
      </c>
      <c r="AE19" s="51">
        <v>77.8</v>
      </c>
      <c r="AF19" s="51">
        <v>77</v>
      </c>
      <c r="AG19" s="46">
        <f t="shared" si="6"/>
        <v>-0.7999999999999972</v>
      </c>
      <c r="AH19" s="51">
        <v>20</v>
      </c>
      <c r="AI19" s="51">
        <v>27.6</v>
      </c>
      <c r="AJ19" s="51">
        <v>27.4</v>
      </c>
      <c r="AK19" s="46">
        <f t="shared" si="7"/>
        <v>-0.20000000000000284</v>
      </c>
      <c r="AL19" s="51">
        <v>97.8</v>
      </c>
      <c r="AM19" s="51">
        <v>273.7</v>
      </c>
      <c r="AN19" s="51">
        <v>211.8</v>
      </c>
      <c r="AO19" s="46">
        <f t="shared" si="8"/>
        <v>-61.89999999999998</v>
      </c>
      <c r="AP19" s="51">
        <v>8.5</v>
      </c>
      <c r="AQ19" s="51">
        <v>11.1</v>
      </c>
      <c r="AR19" s="51">
        <v>10.9</v>
      </c>
      <c r="AS19" s="46">
        <f t="shared" si="9"/>
        <v>-0.1999999999999993</v>
      </c>
      <c r="AT19" s="51">
        <v>57.5</v>
      </c>
      <c r="AU19" s="51">
        <v>81.7</v>
      </c>
      <c r="AV19" s="51">
        <v>71.4</v>
      </c>
      <c r="AW19" s="46">
        <f t="shared" si="10"/>
        <v>-10.299999999999997</v>
      </c>
      <c r="AX19" s="51">
        <v>202.6</v>
      </c>
      <c r="AY19" s="51">
        <v>400.7</v>
      </c>
      <c r="AZ19" s="51">
        <v>389.1</v>
      </c>
      <c r="BA19" s="46">
        <f t="shared" si="11"/>
        <v>-11.599999999999966</v>
      </c>
    </row>
    <row r="20" spans="3:53" s="1" customFormat="1" ht="15">
      <c r="C20" s="13" t="s">
        <v>33</v>
      </c>
      <c r="D20" s="43" t="s">
        <v>34</v>
      </c>
      <c r="E20" s="44" t="s">
        <v>34</v>
      </c>
      <c r="F20" s="45">
        <v>6186.3</v>
      </c>
      <c r="G20" s="51">
        <v>4147</v>
      </c>
      <c r="H20" s="51">
        <v>3480.5</v>
      </c>
      <c r="I20" s="46">
        <f t="shared" si="0"/>
        <v>-666.5</v>
      </c>
      <c r="J20" s="51">
        <v>0.1</v>
      </c>
      <c r="K20" s="51">
        <v>0.1</v>
      </c>
      <c r="L20" s="51">
        <v>0.1</v>
      </c>
      <c r="M20" s="46">
        <f t="shared" si="1"/>
        <v>0</v>
      </c>
      <c r="N20" s="51">
        <v>480</v>
      </c>
      <c r="O20" s="51">
        <v>1078.1</v>
      </c>
      <c r="P20" s="51">
        <v>1078.1</v>
      </c>
      <c r="Q20" s="46">
        <f t="shared" si="2"/>
        <v>0</v>
      </c>
      <c r="R20" s="51"/>
      <c r="S20" s="51"/>
      <c r="T20" s="51"/>
      <c r="U20" s="46">
        <f t="shared" si="3"/>
        <v>0</v>
      </c>
      <c r="V20" s="51"/>
      <c r="W20" s="51"/>
      <c r="X20" s="51"/>
      <c r="Y20" s="46">
        <f t="shared" si="4"/>
        <v>0</v>
      </c>
      <c r="Z20" s="51">
        <v>0.2</v>
      </c>
      <c r="AA20" s="51">
        <v>45.2</v>
      </c>
      <c r="AB20" s="51">
        <v>42.5</v>
      </c>
      <c r="AC20" s="46">
        <f t="shared" si="5"/>
        <v>-2.700000000000003</v>
      </c>
      <c r="AD20" s="51">
        <v>50.1</v>
      </c>
      <c r="AE20" s="51">
        <v>0.7</v>
      </c>
      <c r="AF20" s="51">
        <v>0.7</v>
      </c>
      <c r="AG20" s="46">
        <f t="shared" si="6"/>
        <v>0</v>
      </c>
      <c r="AH20" s="51"/>
      <c r="AI20" s="51">
        <v>0</v>
      </c>
      <c r="AJ20" s="51"/>
      <c r="AK20" s="46">
        <f t="shared" si="7"/>
        <v>0</v>
      </c>
      <c r="AL20" s="51">
        <v>120.1</v>
      </c>
      <c r="AM20" s="51">
        <v>42.3</v>
      </c>
      <c r="AN20" s="51">
        <v>360.4</v>
      </c>
      <c r="AO20" s="46">
        <f t="shared" si="8"/>
        <v>318.09999999999997</v>
      </c>
      <c r="AP20" s="51"/>
      <c r="AQ20" s="51">
        <v>1.1</v>
      </c>
      <c r="AR20" s="51"/>
      <c r="AS20" s="46">
        <f t="shared" si="9"/>
        <v>-1.1</v>
      </c>
      <c r="AT20" s="51"/>
      <c r="AU20" s="51"/>
      <c r="AV20" s="51"/>
      <c r="AW20" s="46">
        <f t="shared" si="10"/>
        <v>0</v>
      </c>
      <c r="AX20" s="51">
        <v>38.7</v>
      </c>
      <c r="AY20" s="51">
        <v>40.5</v>
      </c>
      <c r="AZ20" s="51">
        <v>40.5</v>
      </c>
      <c r="BA20" s="46">
        <f t="shared" si="11"/>
        <v>0</v>
      </c>
    </row>
    <row r="21" spans="3:53" s="19" customFormat="1" ht="15.75" customHeight="1">
      <c r="C21" s="20" t="s">
        <v>35</v>
      </c>
      <c r="D21" s="52" t="s">
        <v>36</v>
      </c>
      <c r="E21" s="53" t="s">
        <v>36</v>
      </c>
      <c r="F21" s="45"/>
      <c r="G21" s="51" t="s">
        <v>70</v>
      </c>
      <c r="H21" s="51"/>
      <c r="I21" s="46"/>
      <c r="J21" s="51"/>
      <c r="K21" s="51"/>
      <c r="L21" s="51"/>
      <c r="M21" s="46">
        <f t="shared" si="1"/>
        <v>0</v>
      </c>
      <c r="N21" s="51"/>
      <c r="O21" s="51"/>
      <c r="P21" s="51"/>
      <c r="Q21" s="46">
        <f t="shared" si="2"/>
        <v>0</v>
      </c>
      <c r="R21" s="51"/>
      <c r="S21" s="51"/>
      <c r="T21" s="51"/>
      <c r="U21" s="46">
        <f t="shared" si="3"/>
        <v>0</v>
      </c>
      <c r="V21" s="51"/>
      <c r="W21" s="51"/>
      <c r="X21" s="51"/>
      <c r="Y21" s="46">
        <f t="shared" si="4"/>
        <v>0</v>
      </c>
      <c r="Z21" s="51"/>
      <c r="AA21" s="51"/>
      <c r="AB21" s="51"/>
      <c r="AC21" s="46">
        <f t="shared" si="5"/>
        <v>0</v>
      </c>
      <c r="AD21" s="51"/>
      <c r="AE21" s="51"/>
      <c r="AF21" s="51"/>
      <c r="AG21" s="46">
        <f t="shared" si="6"/>
        <v>0</v>
      </c>
      <c r="AH21" s="51"/>
      <c r="AI21" s="51"/>
      <c r="AJ21" s="51"/>
      <c r="AK21" s="46">
        <f t="shared" si="7"/>
        <v>0</v>
      </c>
      <c r="AL21" s="51"/>
      <c r="AM21" s="51"/>
      <c r="AN21" s="51"/>
      <c r="AO21" s="46">
        <f t="shared" si="8"/>
        <v>0</v>
      </c>
      <c r="AP21" s="51"/>
      <c r="AQ21" s="51"/>
      <c r="AR21" s="55"/>
      <c r="AS21" s="46">
        <f t="shared" si="9"/>
        <v>0</v>
      </c>
      <c r="AT21" s="51"/>
      <c r="AU21" s="51"/>
      <c r="AV21" s="51"/>
      <c r="AW21" s="46">
        <f t="shared" si="10"/>
        <v>0</v>
      </c>
      <c r="AX21" s="51"/>
      <c r="AY21" s="51"/>
      <c r="AZ21" s="51"/>
      <c r="BA21" s="46">
        <f t="shared" si="11"/>
        <v>0</v>
      </c>
    </row>
    <row r="22" spans="3:53" s="19" customFormat="1" ht="16.5" customHeight="1">
      <c r="C22" s="20" t="s">
        <v>37</v>
      </c>
      <c r="D22" s="52" t="s">
        <v>38</v>
      </c>
      <c r="E22" s="53" t="s">
        <v>38</v>
      </c>
      <c r="F22" s="54">
        <v>150.2</v>
      </c>
      <c r="G22" s="55">
        <v>117.2</v>
      </c>
      <c r="H22" s="55">
        <v>330.7</v>
      </c>
      <c r="I22" s="46">
        <f t="shared" si="0"/>
        <v>213.5</v>
      </c>
      <c r="J22" s="55">
        <v>0.8</v>
      </c>
      <c r="K22" s="55">
        <v>2.8</v>
      </c>
      <c r="L22" s="55">
        <v>7.4</v>
      </c>
      <c r="M22" s="46">
        <f t="shared" si="1"/>
        <v>4.6000000000000005</v>
      </c>
      <c r="N22" s="55"/>
      <c r="O22" s="55"/>
      <c r="P22" s="55"/>
      <c r="Q22" s="46">
        <f t="shared" si="2"/>
        <v>0</v>
      </c>
      <c r="R22" s="55">
        <v>9.6</v>
      </c>
      <c r="S22" s="55"/>
      <c r="T22" s="55">
        <v>63.1</v>
      </c>
      <c r="U22" s="46">
        <f t="shared" si="3"/>
        <v>63.1</v>
      </c>
      <c r="V22" s="55">
        <v>5.4</v>
      </c>
      <c r="W22" s="55">
        <v>0</v>
      </c>
      <c r="X22" s="55">
        <v>10.3</v>
      </c>
      <c r="Y22" s="46">
        <f t="shared" si="4"/>
        <v>10.3</v>
      </c>
      <c r="Z22" s="55">
        <v>1.5</v>
      </c>
      <c r="AA22" s="55">
        <v>6</v>
      </c>
      <c r="AB22" s="55">
        <v>18.9</v>
      </c>
      <c r="AC22" s="46">
        <f t="shared" si="5"/>
        <v>12.899999999999999</v>
      </c>
      <c r="AD22" s="55">
        <v>25.9</v>
      </c>
      <c r="AE22" s="55">
        <v>30.6</v>
      </c>
      <c r="AF22" s="55">
        <v>143.6</v>
      </c>
      <c r="AG22" s="46">
        <f t="shared" si="6"/>
        <v>113</v>
      </c>
      <c r="AH22" s="55">
        <v>74.3</v>
      </c>
      <c r="AI22" s="55">
        <v>0</v>
      </c>
      <c r="AJ22" s="55"/>
      <c r="AK22" s="46">
        <f t="shared" si="7"/>
        <v>0</v>
      </c>
      <c r="AL22" s="55"/>
      <c r="AM22" s="55"/>
      <c r="AN22" s="55">
        <v>9.9</v>
      </c>
      <c r="AO22" s="46">
        <f t="shared" si="8"/>
        <v>9.9</v>
      </c>
      <c r="AP22" s="55">
        <v>1.2</v>
      </c>
      <c r="AQ22" s="55"/>
      <c r="AR22" s="51">
        <v>9.6</v>
      </c>
      <c r="AS22" s="46">
        <f t="shared" si="9"/>
        <v>9.6</v>
      </c>
      <c r="AT22" s="55"/>
      <c r="AU22" s="55"/>
      <c r="AV22" s="55">
        <v>15.7</v>
      </c>
      <c r="AW22" s="46">
        <f t="shared" si="10"/>
        <v>15.7</v>
      </c>
      <c r="AX22" s="55">
        <v>4.8</v>
      </c>
      <c r="AY22" s="55">
        <v>5</v>
      </c>
      <c r="AZ22" s="55">
        <v>13.8</v>
      </c>
      <c r="BA22" s="46">
        <f t="shared" si="11"/>
        <v>8.8</v>
      </c>
    </row>
    <row r="23" spans="3:53" s="19" customFormat="1" ht="16.5" customHeight="1">
      <c r="C23" s="20"/>
      <c r="D23" s="52" t="s">
        <v>40</v>
      </c>
      <c r="E23" s="56" t="s">
        <v>40</v>
      </c>
      <c r="F23" s="54">
        <v>9115.8</v>
      </c>
      <c r="G23" s="55">
        <v>12139</v>
      </c>
      <c r="H23" s="55">
        <v>11336.7</v>
      </c>
      <c r="I23" s="46">
        <f t="shared" si="0"/>
        <v>-802.2999999999993</v>
      </c>
      <c r="J23" s="55">
        <v>742.8</v>
      </c>
      <c r="K23" s="55">
        <v>1111.5</v>
      </c>
      <c r="L23" s="55">
        <v>956.4</v>
      </c>
      <c r="M23" s="46">
        <f t="shared" si="1"/>
        <v>-155.10000000000002</v>
      </c>
      <c r="N23" s="55">
        <v>2022.1</v>
      </c>
      <c r="O23" s="51">
        <v>2927.4</v>
      </c>
      <c r="P23" s="51">
        <v>2772.4</v>
      </c>
      <c r="Q23" s="46">
        <f t="shared" si="2"/>
        <v>-155</v>
      </c>
      <c r="R23" s="55">
        <v>277.2</v>
      </c>
      <c r="S23" s="51">
        <v>370.6</v>
      </c>
      <c r="T23" s="51">
        <v>338.4</v>
      </c>
      <c r="U23" s="46">
        <f t="shared" si="3"/>
        <v>-32.200000000000045</v>
      </c>
      <c r="V23" s="55">
        <v>321.7</v>
      </c>
      <c r="W23" s="51">
        <v>443.2</v>
      </c>
      <c r="X23" s="51">
        <v>406.6</v>
      </c>
      <c r="Y23" s="46">
        <f t="shared" si="4"/>
        <v>-36.599999999999966</v>
      </c>
      <c r="Z23" s="55">
        <v>1922.9</v>
      </c>
      <c r="AA23" s="51">
        <v>2761</v>
      </c>
      <c r="AB23" s="51">
        <v>2451.9</v>
      </c>
      <c r="AC23" s="46">
        <f t="shared" si="5"/>
        <v>-309.0999999999999</v>
      </c>
      <c r="AD23" s="55">
        <v>736.2</v>
      </c>
      <c r="AE23" s="51">
        <v>800.3</v>
      </c>
      <c r="AF23" s="51">
        <v>755.5</v>
      </c>
      <c r="AG23" s="46">
        <f t="shared" si="6"/>
        <v>-44.799999999999955</v>
      </c>
      <c r="AH23" s="55">
        <v>381</v>
      </c>
      <c r="AI23" s="51">
        <v>574.2</v>
      </c>
      <c r="AJ23" s="51">
        <v>564</v>
      </c>
      <c r="AK23" s="46">
        <f t="shared" si="7"/>
        <v>-10.200000000000045</v>
      </c>
      <c r="AL23" s="55">
        <v>1175.9</v>
      </c>
      <c r="AM23" s="51">
        <v>1498.3</v>
      </c>
      <c r="AN23" s="51">
        <v>1444.2</v>
      </c>
      <c r="AO23" s="46">
        <f t="shared" si="8"/>
        <v>-54.09999999999991</v>
      </c>
      <c r="AP23" s="55">
        <v>247.4</v>
      </c>
      <c r="AQ23" s="51">
        <v>260.4</v>
      </c>
      <c r="AR23" s="55">
        <v>251.3</v>
      </c>
      <c r="AS23" s="46">
        <f t="shared" si="9"/>
        <v>-9.099999999999966</v>
      </c>
      <c r="AT23" s="55">
        <v>1914.8</v>
      </c>
      <c r="AU23" s="51">
        <v>2357.3</v>
      </c>
      <c r="AV23" s="51">
        <v>2280.2</v>
      </c>
      <c r="AW23" s="46">
        <f t="shared" si="10"/>
        <v>-77.10000000000036</v>
      </c>
      <c r="AX23" s="55">
        <v>1813</v>
      </c>
      <c r="AY23" s="55">
        <v>2700</v>
      </c>
      <c r="AZ23" s="55">
        <v>2562.6</v>
      </c>
      <c r="BA23" s="46">
        <f t="shared" si="11"/>
        <v>-137.4000000000001</v>
      </c>
    </row>
    <row r="24" spans="1:53" s="19" customFormat="1" ht="16.5" customHeight="1">
      <c r="A24" s="19">
        <v>1</v>
      </c>
      <c r="C24" s="20"/>
      <c r="D24" s="52" t="s">
        <v>42</v>
      </c>
      <c r="E24" s="56" t="s">
        <v>42</v>
      </c>
      <c r="F24" s="54"/>
      <c r="G24" s="55"/>
      <c r="H24" s="55"/>
      <c r="I24" s="46">
        <f t="shared" si="0"/>
        <v>0</v>
      </c>
      <c r="J24" s="55"/>
      <c r="K24" s="55"/>
      <c r="L24" s="55"/>
      <c r="M24" s="46">
        <f t="shared" si="1"/>
        <v>0</v>
      </c>
      <c r="N24" s="55"/>
      <c r="O24" s="55"/>
      <c r="P24" s="55"/>
      <c r="Q24" s="46">
        <f t="shared" si="2"/>
        <v>0</v>
      </c>
      <c r="R24" s="55"/>
      <c r="S24" s="55" t="s">
        <v>70</v>
      </c>
      <c r="T24" s="55"/>
      <c r="U24" s="46"/>
      <c r="V24" s="55"/>
      <c r="W24" s="55"/>
      <c r="X24" s="55"/>
      <c r="Y24" s="46">
        <f t="shared" si="4"/>
        <v>0</v>
      </c>
      <c r="Z24" s="55"/>
      <c r="AA24" s="55"/>
      <c r="AB24" s="55"/>
      <c r="AC24" s="46">
        <f t="shared" si="5"/>
        <v>0</v>
      </c>
      <c r="AD24" s="55"/>
      <c r="AE24" s="55"/>
      <c r="AF24" s="55"/>
      <c r="AG24" s="46">
        <f t="shared" si="6"/>
        <v>0</v>
      </c>
      <c r="AH24" s="55"/>
      <c r="AI24" s="55"/>
      <c r="AJ24" s="55"/>
      <c r="AK24" s="46">
        <f t="shared" si="7"/>
        <v>0</v>
      </c>
      <c r="AL24" s="55"/>
      <c r="AM24" s="55"/>
      <c r="AN24" s="55"/>
      <c r="AO24" s="46">
        <f t="shared" si="8"/>
        <v>0</v>
      </c>
      <c r="AP24" s="55"/>
      <c r="AQ24" s="55"/>
      <c r="AR24" s="55"/>
      <c r="AS24" s="46">
        <f t="shared" si="9"/>
        <v>0</v>
      </c>
      <c r="AT24" s="55"/>
      <c r="AU24" s="55"/>
      <c r="AV24" s="55"/>
      <c r="AW24" s="46">
        <f t="shared" si="10"/>
        <v>0</v>
      </c>
      <c r="AX24" s="55"/>
      <c r="AY24" s="55"/>
      <c r="AZ24" s="55"/>
      <c r="BA24" s="46">
        <f t="shared" si="11"/>
        <v>0</v>
      </c>
    </row>
    <row r="25" spans="1:53" s="1" customFormat="1" ht="25.5">
      <c r="A25" s="1">
        <v>1</v>
      </c>
      <c r="C25" s="13" t="s">
        <v>71</v>
      </c>
      <c r="D25" s="43" t="s">
        <v>44</v>
      </c>
      <c r="E25" s="44" t="s">
        <v>44</v>
      </c>
      <c r="F25" s="54">
        <v>2307</v>
      </c>
      <c r="G25" s="55">
        <v>1490.3</v>
      </c>
      <c r="H25" s="55">
        <v>1659</v>
      </c>
      <c r="I25" s="46">
        <f t="shared" si="0"/>
        <v>168.70000000000005</v>
      </c>
      <c r="J25" s="55">
        <v>30.8</v>
      </c>
      <c r="K25" s="55">
        <v>0.4</v>
      </c>
      <c r="L25" s="55">
        <v>0.4</v>
      </c>
      <c r="M25" s="46">
        <f t="shared" si="1"/>
        <v>0</v>
      </c>
      <c r="N25" s="55">
        <v>1323.2</v>
      </c>
      <c r="O25" s="55">
        <v>4153.3</v>
      </c>
      <c r="P25" s="55">
        <v>4153.3</v>
      </c>
      <c r="Q25" s="46">
        <f t="shared" si="2"/>
        <v>0</v>
      </c>
      <c r="R25" s="55"/>
      <c r="S25" s="55"/>
      <c r="T25" s="55">
        <v>34.7</v>
      </c>
      <c r="U25" s="46">
        <f t="shared" si="3"/>
        <v>34.7</v>
      </c>
      <c r="V25" s="55">
        <v>55.3</v>
      </c>
      <c r="W25" s="55"/>
      <c r="X25" s="55"/>
      <c r="Y25" s="46">
        <f t="shared" si="4"/>
        <v>0</v>
      </c>
      <c r="Z25" s="55"/>
      <c r="AA25" s="55"/>
      <c r="AB25" s="55">
        <v>34.2</v>
      </c>
      <c r="AC25" s="46">
        <f t="shared" si="5"/>
        <v>34.2</v>
      </c>
      <c r="AD25" s="55">
        <v>1</v>
      </c>
      <c r="AE25" s="55">
        <v>1</v>
      </c>
      <c r="AF25" s="55">
        <v>27.3</v>
      </c>
      <c r="AG25" s="46">
        <f t="shared" si="6"/>
        <v>26.3</v>
      </c>
      <c r="AH25" s="55">
        <v>30.4</v>
      </c>
      <c r="AI25" s="55"/>
      <c r="AJ25" s="55">
        <v>0.6</v>
      </c>
      <c r="AK25" s="46">
        <f t="shared" si="7"/>
        <v>0.6</v>
      </c>
      <c r="AL25" s="55"/>
      <c r="AM25" s="55"/>
      <c r="AN25" s="55">
        <v>57</v>
      </c>
      <c r="AO25" s="46">
        <f t="shared" si="8"/>
        <v>57</v>
      </c>
      <c r="AP25" s="55">
        <v>1.1</v>
      </c>
      <c r="AQ25" s="55">
        <v>21.5</v>
      </c>
      <c r="AR25" s="51">
        <v>22</v>
      </c>
      <c r="AS25" s="46">
        <f t="shared" si="9"/>
        <v>0.5</v>
      </c>
      <c r="AT25" s="55"/>
      <c r="AU25" s="55"/>
      <c r="AV25" s="55">
        <v>1.2</v>
      </c>
      <c r="AW25" s="46">
        <f t="shared" si="10"/>
        <v>1.2</v>
      </c>
      <c r="AX25" s="55">
        <v>145</v>
      </c>
      <c r="AY25" s="55">
        <v>30.7</v>
      </c>
      <c r="AZ25" s="55">
        <v>30.7</v>
      </c>
      <c r="BA25" s="46">
        <f t="shared" si="11"/>
        <v>0</v>
      </c>
    </row>
    <row r="26" spans="3:53" s="1" customFormat="1" ht="27" customHeight="1">
      <c r="C26" s="13" t="s">
        <v>45</v>
      </c>
      <c r="D26" s="43" t="s">
        <v>46</v>
      </c>
      <c r="E26" s="44" t="s">
        <v>46</v>
      </c>
      <c r="F26" s="45">
        <v>1815.1</v>
      </c>
      <c r="G26" s="51">
        <v>3752.2</v>
      </c>
      <c r="H26" s="51">
        <v>3336.8</v>
      </c>
      <c r="I26" s="46">
        <f t="shared" si="0"/>
        <v>-415.39999999999964</v>
      </c>
      <c r="J26" s="51">
        <v>353</v>
      </c>
      <c r="K26" s="51">
        <v>599.3</v>
      </c>
      <c r="L26" s="51">
        <v>493.9</v>
      </c>
      <c r="M26" s="46">
        <f t="shared" si="1"/>
        <v>-105.39999999999998</v>
      </c>
      <c r="N26" s="51">
        <v>285</v>
      </c>
      <c r="O26" s="51">
        <v>1086.3</v>
      </c>
      <c r="P26" s="51">
        <v>1074.7</v>
      </c>
      <c r="Q26" s="46">
        <f t="shared" si="2"/>
        <v>-11.599999999999909</v>
      </c>
      <c r="R26" s="51">
        <v>435.6</v>
      </c>
      <c r="S26" s="51">
        <v>522.1</v>
      </c>
      <c r="T26" s="51">
        <v>480.5</v>
      </c>
      <c r="U26" s="46">
        <f t="shared" si="3"/>
        <v>-41.60000000000002</v>
      </c>
      <c r="V26" s="51">
        <v>418.3</v>
      </c>
      <c r="W26" s="51">
        <v>542</v>
      </c>
      <c r="X26" s="51">
        <v>523.7</v>
      </c>
      <c r="Y26" s="46">
        <f t="shared" si="4"/>
        <v>-18.299999999999955</v>
      </c>
      <c r="Z26" s="51">
        <v>347.9</v>
      </c>
      <c r="AA26" s="51">
        <v>512.4</v>
      </c>
      <c r="AB26" s="51">
        <v>492.4</v>
      </c>
      <c r="AC26" s="46">
        <f t="shared" si="5"/>
        <v>-20</v>
      </c>
      <c r="AD26" s="51">
        <v>373.9</v>
      </c>
      <c r="AE26" s="51">
        <v>504.9</v>
      </c>
      <c r="AF26" s="51">
        <v>484.8</v>
      </c>
      <c r="AG26" s="46">
        <f t="shared" si="6"/>
        <v>-20.099999999999966</v>
      </c>
      <c r="AH26" s="51">
        <v>283.9</v>
      </c>
      <c r="AI26" s="51">
        <v>452.2</v>
      </c>
      <c r="AJ26" s="51">
        <v>429.8</v>
      </c>
      <c r="AK26" s="46">
        <f t="shared" si="7"/>
        <v>-22.399999999999977</v>
      </c>
      <c r="AL26" s="51">
        <v>321.2</v>
      </c>
      <c r="AM26" s="51">
        <v>732.9</v>
      </c>
      <c r="AN26" s="51">
        <v>700.9</v>
      </c>
      <c r="AO26" s="46">
        <f t="shared" si="8"/>
        <v>-32</v>
      </c>
      <c r="AP26" s="51">
        <v>167.2</v>
      </c>
      <c r="AQ26" s="51">
        <v>294.7</v>
      </c>
      <c r="AR26" s="51">
        <v>286.5</v>
      </c>
      <c r="AS26" s="46">
        <f t="shared" si="9"/>
        <v>-8.199999999999989</v>
      </c>
      <c r="AT26" s="51">
        <v>357</v>
      </c>
      <c r="AU26" s="51">
        <v>541.7</v>
      </c>
      <c r="AV26" s="51">
        <v>513.7</v>
      </c>
      <c r="AW26" s="46">
        <f t="shared" si="10"/>
        <v>-28</v>
      </c>
      <c r="AX26" s="51">
        <v>198.6</v>
      </c>
      <c r="AY26" s="51">
        <v>332.7</v>
      </c>
      <c r="AZ26" s="51">
        <v>307.3</v>
      </c>
      <c r="BA26" s="46">
        <f t="shared" si="11"/>
        <v>-25.399999999999977</v>
      </c>
    </row>
    <row r="27" spans="3:53" s="1" customFormat="1" ht="39.75" customHeight="1">
      <c r="C27" s="13" t="s">
        <v>47</v>
      </c>
      <c r="D27" s="43" t="s">
        <v>48</v>
      </c>
      <c r="E27" s="44" t="s">
        <v>48</v>
      </c>
      <c r="F27" s="45"/>
      <c r="G27" s="51">
        <v>5.3</v>
      </c>
      <c r="H27" s="51">
        <v>9</v>
      </c>
      <c r="I27" s="46">
        <f t="shared" si="0"/>
        <v>3.7</v>
      </c>
      <c r="J27" s="51"/>
      <c r="K27" s="51"/>
      <c r="L27" s="51">
        <v>535</v>
      </c>
      <c r="M27" s="46">
        <f t="shared" si="1"/>
        <v>535</v>
      </c>
      <c r="N27" s="51"/>
      <c r="O27" s="51"/>
      <c r="P27" s="51"/>
      <c r="Q27" s="46">
        <f t="shared" si="2"/>
        <v>0</v>
      </c>
      <c r="R27" s="51"/>
      <c r="S27" s="51"/>
      <c r="T27" s="51"/>
      <c r="U27" s="46">
        <f t="shared" si="3"/>
        <v>0</v>
      </c>
      <c r="V27" s="51"/>
      <c r="W27" s="51"/>
      <c r="X27" s="51"/>
      <c r="Y27" s="46">
        <f t="shared" si="4"/>
        <v>0</v>
      </c>
      <c r="Z27" s="51"/>
      <c r="AA27" s="51"/>
      <c r="AB27" s="51"/>
      <c r="AC27" s="46">
        <f t="shared" si="5"/>
        <v>0</v>
      </c>
      <c r="AD27" s="51">
        <v>31.7</v>
      </c>
      <c r="AE27" s="51"/>
      <c r="AF27" s="51"/>
      <c r="AG27" s="46">
        <f t="shared" si="6"/>
        <v>0</v>
      </c>
      <c r="AH27" s="51"/>
      <c r="AI27" s="51"/>
      <c r="AJ27" s="51"/>
      <c r="AK27" s="46">
        <f t="shared" si="7"/>
        <v>0</v>
      </c>
      <c r="AL27" s="51"/>
      <c r="AM27" s="51"/>
      <c r="AN27" s="51">
        <v>1544.9</v>
      </c>
      <c r="AO27" s="46">
        <f t="shared" si="8"/>
        <v>1544.9</v>
      </c>
      <c r="AP27" s="51"/>
      <c r="AQ27" s="51"/>
      <c r="AR27" s="45"/>
      <c r="AS27" s="46">
        <f t="shared" si="9"/>
        <v>0</v>
      </c>
      <c r="AT27" s="51"/>
      <c r="AU27" s="51"/>
      <c r="AV27" s="51"/>
      <c r="AW27" s="46">
        <f t="shared" si="10"/>
        <v>0</v>
      </c>
      <c r="AX27" s="51"/>
      <c r="AY27" s="51"/>
      <c r="AZ27" s="51"/>
      <c r="BA27" s="46">
        <f t="shared" si="11"/>
        <v>0</v>
      </c>
    </row>
    <row r="28" spans="3:53" s="1" customFormat="1" ht="28.5" customHeight="1" hidden="1">
      <c r="C28" s="13" t="s">
        <v>49</v>
      </c>
      <c r="D28" s="57" t="s">
        <v>50</v>
      </c>
      <c r="E28" s="58" t="s">
        <v>50</v>
      </c>
      <c r="F28" s="45">
        <v>11</v>
      </c>
      <c r="G28" s="45"/>
      <c r="H28" s="45"/>
      <c r="I28" s="46">
        <f t="shared" si="0"/>
        <v>0</v>
      </c>
      <c r="J28" s="45"/>
      <c r="K28" s="45"/>
      <c r="L28" s="45"/>
      <c r="M28" s="46">
        <f t="shared" si="1"/>
        <v>0</v>
      </c>
      <c r="N28" s="45">
        <v>0.1</v>
      </c>
      <c r="O28" s="45">
        <v>0.1</v>
      </c>
      <c r="P28" s="45">
        <v>0.1</v>
      </c>
      <c r="Q28" s="46">
        <f t="shared" si="2"/>
        <v>0</v>
      </c>
      <c r="R28" s="45"/>
      <c r="S28" s="45"/>
      <c r="T28" s="45"/>
      <c r="U28" s="46">
        <f t="shared" si="3"/>
        <v>0</v>
      </c>
      <c r="V28" s="45"/>
      <c r="W28" s="45"/>
      <c r="X28" s="45"/>
      <c r="Y28" s="46">
        <f t="shared" si="4"/>
        <v>0</v>
      </c>
      <c r="Z28" s="45">
        <v>0.2</v>
      </c>
      <c r="AA28" s="45"/>
      <c r="AB28" s="45"/>
      <c r="AC28" s="46">
        <f t="shared" si="5"/>
        <v>0</v>
      </c>
      <c r="AD28" s="45"/>
      <c r="AE28" s="45"/>
      <c r="AF28" s="45"/>
      <c r="AG28" s="46">
        <f t="shared" si="6"/>
        <v>0</v>
      </c>
      <c r="AH28" s="45"/>
      <c r="AI28" s="45"/>
      <c r="AJ28" s="45"/>
      <c r="AK28" s="46">
        <f t="shared" si="7"/>
        <v>0</v>
      </c>
      <c r="AL28" s="45"/>
      <c r="AM28" s="45"/>
      <c r="AN28" s="45"/>
      <c r="AO28" s="46">
        <f t="shared" si="8"/>
        <v>0</v>
      </c>
      <c r="AP28" s="45">
        <v>0.1</v>
      </c>
      <c r="AQ28" s="45"/>
      <c r="AR28" s="45"/>
      <c r="AS28" s="46">
        <f t="shared" si="9"/>
        <v>0</v>
      </c>
      <c r="AT28" s="45"/>
      <c r="AU28" s="45"/>
      <c r="AV28" s="45"/>
      <c r="AW28" s="46">
        <f t="shared" si="10"/>
        <v>0</v>
      </c>
      <c r="AX28" s="45"/>
      <c r="AY28" s="45"/>
      <c r="AZ28" s="45"/>
      <c r="BA28" s="46">
        <f t="shared" si="11"/>
        <v>0</v>
      </c>
    </row>
    <row r="29" spans="5:53" ht="15" customHeight="1" hidden="1">
      <c r="E29" s="44" t="s">
        <v>51</v>
      </c>
      <c r="F29" s="45"/>
      <c r="G29" s="45"/>
      <c r="H29" s="45"/>
      <c r="I29" s="46">
        <f t="shared" si="0"/>
        <v>0</v>
      </c>
      <c r="J29" s="45"/>
      <c r="K29" s="45"/>
      <c r="L29" s="45"/>
      <c r="M29" s="46">
        <f t="shared" si="1"/>
        <v>0</v>
      </c>
      <c r="N29" s="45"/>
      <c r="O29" s="45"/>
      <c r="P29" s="45"/>
      <c r="Q29" s="46">
        <f t="shared" si="2"/>
        <v>0</v>
      </c>
      <c r="R29" s="45"/>
      <c r="S29" s="45"/>
      <c r="T29" s="45"/>
      <c r="U29" s="46">
        <f t="shared" si="3"/>
        <v>0</v>
      </c>
      <c r="V29" s="45"/>
      <c r="W29" s="45"/>
      <c r="X29" s="45"/>
      <c r="Y29" s="46">
        <f t="shared" si="4"/>
        <v>0</v>
      </c>
      <c r="Z29" s="45"/>
      <c r="AA29" s="45"/>
      <c r="AB29" s="45"/>
      <c r="AC29" s="46">
        <f t="shared" si="5"/>
        <v>0</v>
      </c>
      <c r="AD29" s="45" t="s">
        <v>70</v>
      </c>
      <c r="AE29" s="45"/>
      <c r="AF29" s="45"/>
      <c r="AG29" s="46"/>
      <c r="AH29" s="45"/>
      <c r="AI29" s="45"/>
      <c r="AJ29" s="45"/>
      <c r="AK29" s="46">
        <f t="shared" si="7"/>
        <v>0</v>
      </c>
      <c r="AL29" s="45"/>
      <c r="AM29" s="45"/>
      <c r="AN29" s="45"/>
      <c r="AO29" s="46">
        <f t="shared" si="8"/>
        <v>0</v>
      </c>
      <c r="AP29" s="45"/>
      <c r="AQ29" s="45"/>
      <c r="AR29" s="45"/>
      <c r="AS29" s="46">
        <f t="shared" si="9"/>
        <v>0</v>
      </c>
      <c r="AT29" s="45"/>
      <c r="AU29" s="45"/>
      <c r="AV29" s="45"/>
      <c r="AW29" s="46">
        <f t="shared" si="10"/>
        <v>0</v>
      </c>
      <c r="AX29" s="45"/>
      <c r="AY29" s="45"/>
      <c r="AZ29" s="45"/>
      <c r="BA29" s="46">
        <f t="shared" si="11"/>
        <v>0</v>
      </c>
    </row>
    <row r="30" spans="6:53" ht="15">
      <c r="F30" s="59"/>
      <c r="G30" s="60"/>
      <c r="H30" s="60"/>
      <c r="I30" s="60"/>
      <c r="J30" s="59"/>
      <c r="K30" s="60"/>
      <c r="L30" s="60"/>
      <c r="M30" s="60"/>
      <c r="N30" s="59"/>
      <c r="O30" s="60"/>
      <c r="P30" s="60"/>
      <c r="Q30" s="60"/>
      <c r="R30" s="59"/>
      <c r="S30" s="60"/>
      <c r="T30" s="60"/>
      <c r="U30" s="60"/>
      <c r="V30" s="59"/>
      <c r="W30" s="60"/>
      <c r="X30" s="60"/>
      <c r="Y30" s="60"/>
      <c r="Z30" s="59"/>
      <c r="AA30" s="60"/>
      <c r="AB30" s="60"/>
      <c r="AC30" s="60"/>
      <c r="AD30" s="59"/>
      <c r="AE30" s="59"/>
      <c r="AF30" s="60"/>
      <c r="AG30" s="60"/>
      <c r="AH30" s="59"/>
      <c r="AI30" s="60"/>
      <c r="AJ30" s="60"/>
      <c r="AK30" s="60"/>
      <c r="AL30" s="59"/>
      <c r="AM30" s="60"/>
      <c r="AN30" s="60"/>
      <c r="AO30" s="60"/>
      <c r="AP30" s="59"/>
      <c r="AQ30" s="60"/>
      <c r="AR30" s="60"/>
      <c r="AS30" s="60"/>
      <c r="AT30" s="59"/>
      <c r="AU30" s="60"/>
      <c r="AV30" s="60"/>
      <c r="AW30" s="60"/>
      <c r="AX30" s="59"/>
      <c r="AY30" s="60"/>
      <c r="AZ30" s="60"/>
      <c r="BA30" s="60"/>
    </row>
  </sheetData>
  <sheetProtection/>
  <mergeCells count="14">
    <mergeCell ref="AT6:AW6"/>
    <mergeCell ref="AX6:BA6"/>
    <mergeCell ref="V6:Y6"/>
    <mergeCell ref="Z6:AC6"/>
    <mergeCell ref="AD6:AG6"/>
    <mergeCell ref="AH6:AK6"/>
    <mergeCell ref="AL6:AO6"/>
    <mergeCell ref="AP6:AS6"/>
    <mergeCell ref="C6:C7"/>
    <mergeCell ref="E6:E7"/>
    <mergeCell ref="F6:I6"/>
    <mergeCell ref="J6:M6"/>
    <mergeCell ref="N6:Q6"/>
    <mergeCell ref="R6:U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2016-08-12T11:12:54Z</dcterms:created>
  <dcterms:modified xsi:type="dcterms:W3CDTF">2017-03-01T08:37:55Z</dcterms:modified>
  <cp:category/>
  <cp:version/>
  <cp:contentType/>
  <cp:contentStatus/>
</cp:coreProperties>
</file>