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01.02.2015 поселения" sheetId="1" r:id="rId1"/>
    <sheet name="01.02.15 район" sheetId="2" r:id="rId2"/>
  </sheets>
  <definedNames>
    <definedName name="_xlnm.Print_Titles" localSheetId="0">'01.02.2015 поселения'!$C:$F</definedName>
    <definedName name="_xlnm.Print_Area" localSheetId="1">'01.02.15 район'!$C$1:$P$30</definedName>
    <definedName name="_xlnm.Print_Area" localSheetId="0">'01.02.2015 поселения'!$A$1:$AS$26</definedName>
  </definedNames>
  <calcPr fullCalcOnLoad="1"/>
</workbook>
</file>

<file path=xl/sharedStrings.xml><?xml version="1.0" encoding="utf-8"?>
<sst xmlns="http://schemas.openxmlformats.org/spreadsheetml/2006/main" count="127" uniqueCount="66">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</sst>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/>
    </xf>
    <xf numFmtId="164" fontId="34" fillId="0" borderId="10" xfId="0" applyNumberFormat="1" applyFont="1" applyFill="1" applyBorder="1" applyAlignment="1">
      <alignment horizontal="left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Zeros="0" tabSelected="1" view="pageBreakPreview" zoomScale="90" zoomScaleSheetLayoutView="90" zoomScalePageLayoutView="0" workbookViewId="0" topLeftCell="A1">
      <pane xSplit="6" ySplit="9" topLeftCell="J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T7" sqref="AT7"/>
    </sheetView>
  </sheetViews>
  <sheetFormatPr defaultColWidth="9.140625" defaultRowHeight="15"/>
  <cols>
    <col min="1" max="1" width="3.57421875" style="0" hidden="1" customWidth="1"/>
    <col min="2" max="2" width="8.7109375" style="0" hidden="1" customWidth="1"/>
    <col min="3" max="3" width="13.421875" style="1" hidden="1" customWidth="1"/>
    <col min="4" max="4" width="11.8515625" style="1" customWidth="1"/>
    <col min="5" max="5" width="9.140625" style="1" customWidth="1"/>
    <col min="6" max="6" width="22.421875" style="1" customWidth="1"/>
    <col min="7" max="7" width="9.8515625" style="1" hidden="1" customWidth="1"/>
    <col min="8" max="8" width="9.28125" style="1" hidden="1" customWidth="1"/>
    <col min="9" max="9" width="10.00390625" style="1" hidden="1" customWidth="1"/>
    <col min="10" max="10" width="9.57421875" style="3" customWidth="1"/>
    <col min="11" max="11" width="10.2812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5" s="5" customFormat="1" ht="30">
      <c r="C6" s="6" t="s">
        <v>3</v>
      </c>
      <c r="D6" s="63" t="s">
        <v>4</v>
      </c>
      <c r="E6" s="64"/>
      <c r="F6" s="65"/>
      <c r="G6" s="69" t="s">
        <v>5</v>
      </c>
      <c r="H6" s="69"/>
      <c r="I6" s="69"/>
      <c r="J6" s="70" t="s">
        <v>6</v>
      </c>
      <c r="K6" s="70"/>
      <c r="L6" s="70"/>
      <c r="M6" s="59" t="s">
        <v>7</v>
      </c>
      <c r="N6" s="60"/>
      <c r="O6" s="61"/>
      <c r="P6" s="59" t="s">
        <v>8</v>
      </c>
      <c r="Q6" s="60"/>
      <c r="R6" s="61"/>
      <c r="S6" s="59" t="s">
        <v>9</v>
      </c>
      <c r="T6" s="60"/>
      <c r="U6" s="61"/>
      <c r="V6" s="59" t="s">
        <v>10</v>
      </c>
      <c r="W6" s="60"/>
      <c r="X6" s="61"/>
      <c r="Y6" s="59" t="s">
        <v>11</v>
      </c>
      <c r="Z6" s="60"/>
      <c r="AA6" s="61"/>
      <c r="AB6" s="59" t="s">
        <v>12</v>
      </c>
      <c r="AC6" s="60"/>
      <c r="AD6" s="61"/>
      <c r="AE6" s="59" t="s">
        <v>13</v>
      </c>
      <c r="AF6" s="60"/>
      <c r="AG6" s="61"/>
      <c r="AH6" s="59" t="s">
        <v>14</v>
      </c>
      <c r="AI6" s="60"/>
      <c r="AJ6" s="61"/>
      <c r="AK6" s="59" t="s">
        <v>15</v>
      </c>
      <c r="AL6" s="60"/>
      <c r="AM6" s="61"/>
      <c r="AN6" s="59" t="s">
        <v>16</v>
      </c>
      <c r="AO6" s="60"/>
      <c r="AP6" s="61"/>
      <c r="AQ6" s="59" t="s">
        <v>17</v>
      </c>
      <c r="AR6" s="60"/>
      <c r="AS6" s="61"/>
    </row>
    <row r="7" spans="3:45" s="1" customFormat="1" ht="31.5" customHeight="1">
      <c r="C7" s="7"/>
      <c r="D7" s="66"/>
      <c r="E7" s="67"/>
      <c r="F7" s="68"/>
      <c r="G7" s="8">
        <v>42005</v>
      </c>
      <c r="H7" s="8">
        <v>42036</v>
      </c>
      <c r="I7" s="9" t="s">
        <v>18</v>
      </c>
      <c r="J7" s="8">
        <v>42005</v>
      </c>
      <c r="K7" s="8">
        <v>42036</v>
      </c>
      <c r="L7" s="10" t="s">
        <v>18</v>
      </c>
      <c r="M7" s="8">
        <v>42005</v>
      </c>
      <c r="N7" s="8">
        <v>42036</v>
      </c>
      <c r="O7" s="10" t="s">
        <v>18</v>
      </c>
      <c r="P7" s="8">
        <v>42005</v>
      </c>
      <c r="Q7" s="8">
        <v>42036</v>
      </c>
      <c r="R7" s="10" t="s">
        <v>18</v>
      </c>
      <c r="S7" s="8">
        <v>42005</v>
      </c>
      <c r="T7" s="8">
        <v>42036</v>
      </c>
      <c r="U7" s="10" t="s">
        <v>18</v>
      </c>
      <c r="V7" s="8">
        <v>42005</v>
      </c>
      <c r="W7" s="8">
        <v>42036</v>
      </c>
      <c r="X7" s="10" t="s">
        <v>18</v>
      </c>
      <c r="Y7" s="8">
        <v>42005</v>
      </c>
      <c r="Z7" s="8">
        <v>42036</v>
      </c>
      <c r="AA7" s="10" t="s">
        <v>18</v>
      </c>
      <c r="AB7" s="8">
        <v>42005</v>
      </c>
      <c r="AC7" s="8">
        <v>42036</v>
      </c>
      <c r="AD7" s="10" t="s">
        <v>18</v>
      </c>
      <c r="AE7" s="8">
        <v>42005</v>
      </c>
      <c r="AF7" s="8">
        <v>42036</v>
      </c>
      <c r="AG7" s="10" t="s">
        <v>18</v>
      </c>
      <c r="AH7" s="8">
        <v>42005</v>
      </c>
      <c r="AI7" s="8">
        <v>42036</v>
      </c>
      <c r="AJ7" s="10" t="s">
        <v>18</v>
      </c>
      <c r="AK7" s="8">
        <v>42005</v>
      </c>
      <c r="AL7" s="8">
        <v>42036</v>
      </c>
      <c r="AM7" s="10" t="s">
        <v>18</v>
      </c>
      <c r="AN7" s="8">
        <v>42005</v>
      </c>
      <c r="AO7" s="8">
        <v>42036</v>
      </c>
      <c r="AP7" s="10" t="s">
        <v>18</v>
      </c>
      <c r="AQ7" s="8">
        <v>42005</v>
      </c>
      <c r="AR7" s="8">
        <v>42036</v>
      </c>
      <c r="AS7" s="10" t="s">
        <v>18</v>
      </c>
    </row>
    <row r="8" spans="3:45" s="11" customFormat="1" ht="18.75">
      <c r="C8" s="12"/>
      <c r="D8" s="13"/>
      <c r="E8" s="14"/>
      <c r="F8" s="15"/>
      <c r="G8" s="16"/>
      <c r="H8" s="16"/>
      <c r="I8" s="17"/>
      <c r="J8" s="16"/>
      <c r="K8" s="16"/>
      <c r="L8" s="18">
        <f>L9/J9%</f>
        <v>5.062753267211807</v>
      </c>
      <c r="M8" s="16"/>
      <c r="N8" s="16"/>
      <c r="O8" s="18">
        <f>O9/M9%</f>
        <v>5.916342168069356</v>
      </c>
      <c r="P8" s="16"/>
      <c r="Q8" s="16"/>
      <c r="R8" s="18">
        <f>R9/P9%</f>
        <v>5.627859986925777</v>
      </c>
      <c r="S8" s="16"/>
      <c r="T8" s="16"/>
      <c r="U8" s="18">
        <f>U9/S9%</f>
        <v>-72.89588612713645</v>
      </c>
      <c r="V8" s="16"/>
      <c r="W8" s="16"/>
      <c r="X8" s="18">
        <f>X9/V9%</f>
        <v>7.272078076648419</v>
      </c>
      <c r="Y8" s="16"/>
      <c r="Z8" s="16"/>
      <c r="AA8" s="18">
        <f>AA9/Y9%</f>
        <v>-2.260598428974039</v>
      </c>
      <c r="AB8" s="16"/>
      <c r="AC8" s="16"/>
      <c r="AD8" s="18">
        <f>AD9/AB9%</f>
        <v>5.644254553631667</v>
      </c>
      <c r="AE8" s="16"/>
      <c r="AF8" s="16"/>
      <c r="AG8" s="18">
        <f>AG9/AE9%</f>
        <v>109.1424619640387</v>
      </c>
      <c r="AH8" s="16"/>
      <c r="AI8" s="16"/>
      <c r="AJ8" s="18">
        <f>AJ9/AH9%</f>
        <v>13.317303246092688</v>
      </c>
      <c r="AK8" s="16"/>
      <c r="AL8" s="16"/>
      <c r="AM8" s="18">
        <f>AM9/AK9%</f>
        <v>-11.990027198549406</v>
      </c>
      <c r="AN8" s="16"/>
      <c r="AO8" s="16"/>
      <c r="AP8" s="18">
        <f>AP9/AN9%</f>
        <v>-3.681188787571771</v>
      </c>
      <c r="AQ8" s="16"/>
      <c r="AR8" s="16"/>
      <c r="AS8" s="18">
        <f>AS9/AQ9%</f>
        <v>1.2263998709052766</v>
      </c>
    </row>
    <row r="9" spans="1:45" s="19" customFormat="1" ht="15">
      <c r="A9" s="19" t="s">
        <v>19</v>
      </c>
      <c r="B9" s="19" t="s">
        <v>20</v>
      </c>
      <c r="C9" s="20" t="s">
        <v>21</v>
      </c>
      <c r="D9" s="62" t="s">
        <v>22</v>
      </c>
      <c r="E9" s="62"/>
      <c r="F9" s="62"/>
      <c r="G9" s="22">
        <f>SUM(G10:G245)</f>
        <v>36003.9</v>
      </c>
      <c r="H9" s="22">
        <f>SUM(H10:H245)</f>
        <v>35345.100000000006</v>
      </c>
      <c r="I9" s="21">
        <f>H9-G9</f>
        <v>-658.7999999999956</v>
      </c>
      <c r="J9" s="21">
        <f>SUM(J10:J26)</f>
        <v>19297.8</v>
      </c>
      <c r="K9" s="21">
        <f>SUM(K10:K26)+K27</f>
        <v>20274.8</v>
      </c>
      <c r="L9" s="23">
        <f aca="true" t="shared" si="0" ref="L9:L26">K9-J9</f>
        <v>977</v>
      </c>
      <c r="M9" s="21">
        <f>SUM(M10:M26)</f>
        <v>796.0999999999999</v>
      </c>
      <c r="N9" s="21">
        <f>SUM(N10:N26)+N27</f>
        <v>843.2</v>
      </c>
      <c r="O9" s="23">
        <f aca="true" t="shared" si="1" ref="O9:O26">N9-M9</f>
        <v>47.100000000000136</v>
      </c>
      <c r="P9" s="21">
        <f>SUM(P10:P26)</f>
        <v>1682.7</v>
      </c>
      <c r="Q9" s="21">
        <f>SUM(Q10:Q26)+Q27</f>
        <v>1777.4</v>
      </c>
      <c r="R9" s="23">
        <f aca="true" t="shared" si="2" ref="R9:R26">Q9-P9</f>
        <v>94.70000000000005</v>
      </c>
      <c r="S9" s="21">
        <f>SUM(S10:S26)</f>
        <v>3709.399999999999</v>
      </c>
      <c r="T9" s="21">
        <f>SUM(T10:T26)+T27</f>
        <v>1005.4</v>
      </c>
      <c r="U9" s="23">
        <f aca="true" t="shared" si="3" ref="U9:U26">T9-S9</f>
        <v>-2703.999999999999</v>
      </c>
      <c r="V9" s="21">
        <f>SUM(V10:V26)</f>
        <v>840.2</v>
      </c>
      <c r="W9" s="21">
        <f>SUM(W10:W26)+W27</f>
        <v>901.3000000000001</v>
      </c>
      <c r="X9" s="23">
        <f aca="true" t="shared" si="4" ref="X9:X26">W9-V9</f>
        <v>61.10000000000002</v>
      </c>
      <c r="Y9" s="21">
        <f>SUM(Y10:Y26)</f>
        <v>1667.7</v>
      </c>
      <c r="Z9" s="21">
        <f>SUM(Z10:Z26)+Z27</f>
        <v>1630</v>
      </c>
      <c r="AA9" s="23">
        <f aca="true" t="shared" si="5" ref="AA9:AA26">Z9-Y9</f>
        <v>-37.700000000000045</v>
      </c>
      <c r="AB9" s="21">
        <f>SUM(AB10:AB26)</f>
        <v>889.4</v>
      </c>
      <c r="AC9" s="21">
        <f>SUM(AC10:AC26)+AC27</f>
        <v>939.6</v>
      </c>
      <c r="AD9" s="23">
        <f aca="true" t="shared" si="6" ref="AD9:AD26">AC9-AB9</f>
        <v>50.200000000000045</v>
      </c>
      <c r="AE9" s="21">
        <f>SUM(AE10:AE26)</f>
        <v>723</v>
      </c>
      <c r="AF9" s="21">
        <f>SUM(AF10:AF26)+AF27</f>
        <v>1512.1</v>
      </c>
      <c r="AG9" s="23">
        <f aca="true" t="shared" si="7" ref="AG9:AG26">AF9-AE9</f>
        <v>789.0999999999999</v>
      </c>
      <c r="AH9" s="21">
        <f>SUM(AH10:AH26)</f>
        <v>1081.3</v>
      </c>
      <c r="AI9" s="21">
        <f>SUM(AI10:AI26)+AI27</f>
        <v>1225.3000000000002</v>
      </c>
      <c r="AJ9" s="23">
        <f aca="true" t="shared" si="8" ref="AJ9:AJ26">AI9-AH9</f>
        <v>144.00000000000023</v>
      </c>
      <c r="AK9" s="21">
        <f>SUM(AK10:AK26)</f>
        <v>441.2</v>
      </c>
      <c r="AL9" s="21">
        <f>SUM(AL10:AL26)+AL27</f>
        <v>388.3</v>
      </c>
      <c r="AM9" s="23">
        <f aca="true" t="shared" si="9" ref="AM9:AM26">AL9-AK9</f>
        <v>-52.89999999999998</v>
      </c>
      <c r="AN9" s="21">
        <f>SUM(AN10:AN26)</f>
        <v>1776.6000000000001</v>
      </c>
      <c r="AO9" s="21">
        <f>SUM(AO10:AO26)+AO27</f>
        <v>1711.2</v>
      </c>
      <c r="AP9" s="23">
        <f aca="true" t="shared" si="10" ref="AP9:AP26">AO9-AN9</f>
        <v>-65.40000000000009</v>
      </c>
      <c r="AQ9" s="21">
        <f>SUM(AQ10:AQ26)+AQ27</f>
        <v>3098.5000000000005</v>
      </c>
      <c r="AR9" s="21">
        <f>SUM(AR10:AR26)+AR27</f>
        <v>3136.5000000000005</v>
      </c>
      <c r="AS9" s="23">
        <f aca="true" t="shared" si="11" ref="AS9:AS26">AR9-AQ9</f>
        <v>38</v>
      </c>
    </row>
    <row r="10" spans="2:45" s="1" customFormat="1" ht="29.25" customHeight="1">
      <c r="B10" s="1">
        <v>0.0555</v>
      </c>
      <c r="C10" s="7" t="s">
        <v>23</v>
      </c>
      <c r="D10" s="53" t="s">
        <v>24</v>
      </c>
      <c r="E10" s="53"/>
      <c r="F10" s="53"/>
      <c r="G10" s="25">
        <f>J10+M10+P10+S10+V10+Y10+AB10+AE10+AH10+AK10+AN10+AQ10</f>
        <v>6496.5</v>
      </c>
      <c r="H10" s="25">
        <f>K10+N10+Q10+T10+W10+Z10+AC10+AF10+AI10+AL10+AO10+AR10</f>
        <v>3776.3</v>
      </c>
      <c r="I10" s="26">
        <f aca="true" t="shared" si="12" ref="I10:I25">H10-G10</f>
        <v>-2720.2</v>
      </c>
      <c r="J10" s="26">
        <v>2622.2</v>
      </c>
      <c r="K10" s="26">
        <v>2627</v>
      </c>
      <c r="L10" s="27">
        <f t="shared" si="0"/>
        <v>4.800000000000182</v>
      </c>
      <c r="M10" s="26"/>
      <c r="N10" s="26"/>
      <c r="O10" s="27">
        <f t="shared" si="1"/>
        <v>0</v>
      </c>
      <c r="P10" s="26"/>
      <c r="Q10" s="26">
        <v>18.2</v>
      </c>
      <c r="R10" s="27">
        <f t="shared" si="2"/>
        <v>18.2</v>
      </c>
      <c r="S10" s="26">
        <v>2751.7</v>
      </c>
      <c r="T10" s="26">
        <v>1.4</v>
      </c>
      <c r="U10" s="27">
        <f t="shared" si="3"/>
        <v>-2750.2999999999997</v>
      </c>
      <c r="V10" s="26">
        <v>14.5</v>
      </c>
      <c r="W10" s="26">
        <v>14.5</v>
      </c>
      <c r="X10" s="27">
        <f t="shared" si="4"/>
        <v>0</v>
      </c>
      <c r="Y10" s="26">
        <v>0.2</v>
      </c>
      <c r="Z10" s="26">
        <v>1.8</v>
      </c>
      <c r="AA10" s="27">
        <f t="shared" si="5"/>
        <v>1.6</v>
      </c>
      <c r="AB10" s="26">
        <v>28</v>
      </c>
      <c r="AC10" s="26">
        <v>28</v>
      </c>
      <c r="AD10" s="27">
        <f t="shared" si="6"/>
        <v>0</v>
      </c>
      <c r="AE10" s="26"/>
      <c r="AF10" s="26"/>
      <c r="AG10" s="27">
        <f t="shared" si="7"/>
        <v>0</v>
      </c>
      <c r="AH10" s="26"/>
      <c r="AI10" s="26">
        <v>5.5</v>
      </c>
      <c r="AJ10" s="27">
        <f t="shared" si="8"/>
        <v>5.5</v>
      </c>
      <c r="AK10" s="26">
        <v>0.5</v>
      </c>
      <c r="AL10" s="26">
        <v>0.5</v>
      </c>
      <c r="AM10" s="27">
        <f t="shared" si="9"/>
        <v>0</v>
      </c>
      <c r="AN10" s="26"/>
      <c r="AO10" s="26"/>
      <c r="AP10" s="27">
        <f t="shared" si="10"/>
        <v>0</v>
      </c>
      <c r="AQ10" s="26">
        <v>1079.4</v>
      </c>
      <c r="AR10" s="26">
        <v>1079.4</v>
      </c>
      <c r="AS10" s="27">
        <f t="shared" si="11"/>
        <v>0</v>
      </c>
    </row>
    <row r="11" spans="1:45" s="1" customFormat="1" ht="18" customHeight="1">
      <c r="A11" s="1">
        <v>0.1</v>
      </c>
      <c r="B11" s="1">
        <v>0.392</v>
      </c>
      <c r="C11" s="7" t="s">
        <v>25</v>
      </c>
      <c r="D11" s="53" t="s">
        <v>26</v>
      </c>
      <c r="E11" s="53"/>
      <c r="F11" s="53"/>
      <c r="G11" s="25">
        <f aca="true" t="shared" si="13" ref="G11:G25">J11+M11+P11+S11+V11+Y11+AB11+AE11+AH11+AK11+AN11+AQ11</f>
        <v>3702.2</v>
      </c>
      <c r="H11" s="25">
        <f aca="true" t="shared" si="14" ref="H11:H25">K11+N11+Q11+T11+W11+Z11+AC11+AF11+AI11+AL11+AO11+AR11</f>
        <v>4652.499999999999</v>
      </c>
      <c r="I11" s="26">
        <f t="shared" si="12"/>
        <v>950.2999999999993</v>
      </c>
      <c r="J11" s="26">
        <v>2734.4</v>
      </c>
      <c r="K11" s="26">
        <v>2876</v>
      </c>
      <c r="L11" s="27">
        <f t="shared" si="0"/>
        <v>141.5999999999999</v>
      </c>
      <c r="M11" s="26">
        <v>35</v>
      </c>
      <c r="N11" s="26">
        <v>35</v>
      </c>
      <c r="O11" s="27">
        <f t="shared" si="1"/>
        <v>0</v>
      </c>
      <c r="P11" s="26">
        <v>67.1</v>
      </c>
      <c r="Q11" s="26">
        <v>67.1</v>
      </c>
      <c r="R11" s="27">
        <f t="shared" si="2"/>
        <v>0</v>
      </c>
      <c r="S11" s="26">
        <v>84</v>
      </c>
      <c r="T11" s="26">
        <v>83.1</v>
      </c>
      <c r="U11" s="27">
        <f t="shared" si="3"/>
        <v>-0.9000000000000057</v>
      </c>
      <c r="V11" s="26">
        <v>112.9</v>
      </c>
      <c r="W11" s="26">
        <v>111.7</v>
      </c>
      <c r="X11" s="27">
        <f t="shared" si="4"/>
        <v>-1.2000000000000028</v>
      </c>
      <c r="Y11" s="26">
        <v>16.6</v>
      </c>
      <c r="Z11" s="26">
        <v>20.2</v>
      </c>
      <c r="AA11" s="27">
        <f t="shared" si="5"/>
        <v>3.599999999999998</v>
      </c>
      <c r="AB11" s="26">
        <v>58.7</v>
      </c>
      <c r="AC11" s="26">
        <v>58.7</v>
      </c>
      <c r="AD11" s="27">
        <f t="shared" si="6"/>
        <v>0</v>
      </c>
      <c r="AE11" s="26">
        <v>78.6</v>
      </c>
      <c r="AF11" s="26">
        <v>888.8</v>
      </c>
      <c r="AG11" s="27">
        <f t="shared" si="7"/>
        <v>810.1999999999999</v>
      </c>
      <c r="AH11" s="26">
        <v>42.1</v>
      </c>
      <c r="AI11" s="26">
        <v>42.1</v>
      </c>
      <c r="AJ11" s="27">
        <f t="shared" si="8"/>
        <v>0</v>
      </c>
      <c r="AK11" s="26">
        <v>29.9</v>
      </c>
      <c r="AL11" s="26">
        <v>26.2</v>
      </c>
      <c r="AM11" s="27">
        <f t="shared" si="9"/>
        <v>-3.6999999999999993</v>
      </c>
      <c r="AN11" s="26">
        <v>95.4</v>
      </c>
      <c r="AO11" s="26">
        <v>95.4</v>
      </c>
      <c r="AP11" s="27">
        <f t="shared" si="10"/>
        <v>0</v>
      </c>
      <c r="AQ11" s="26">
        <v>347.5</v>
      </c>
      <c r="AR11" s="26">
        <v>348.2</v>
      </c>
      <c r="AS11" s="27">
        <f t="shared" si="11"/>
        <v>0.6999999999999886</v>
      </c>
    </row>
    <row r="12" spans="1:45" s="1" customFormat="1" ht="30" customHeight="1">
      <c r="A12" s="1">
        <v>0.225</v>
      </c>
      <c r="B12" s="1">
        <v>0.1125</v>
      </c>
      <c r="C12" s="7" t="s">
        <v>27</v>
      </c>
      <c r="D12" s="53" t="s">
        <v>28</v>
      </c>
      <c r="E12" s="53"/>
      <c r="F12" s="53"/>
      <c r="G12" s="25">
        <f t="shared" si="13"/>
        <v>426.99999999999994</v>
      </c>
      <c r="H12" s="25">
        <f t="shared" si="14"/>
        <v>647.0000000000001</v>
      </c>
      <c r="I12" s="26">
        <f t="shared" si="12"/>
        <v>220.00000000000017</v>
      </c>
      <c r="J12" s="26">
        <v>421</v>
      </c>
      <c r="K12" s="26">
        <v>553.8</v>
      </c>
      <c r="L12" s="27">
        <f t="shared" si="0"/>
        <v>132.79999999999995</v>
      </c>
      <c r="M12" s="26"/>
      <c r="N12" s="26"/>
      <c r="O12" s="27">
        <f t="shared" si="1"/>
        <v>0</v>
      </c>
      <c r="P12" s="26"/>
      <c r="Q12" s="26">
        <v>75.2</v>
      </c>
      <c r="R12" s="27">
        <f t="shared" si="2"/>
        <v>75.2</v>
      </c>
      <c r="S12" s="26"/>
      <c r="T12" s="26"/>
      <c r="U12" s="27">
        <f t="shared" si="3"/>
        <v>0</v>
      </c>
      <c r="V12" s="26"/>
      <c r="W12" s="26"/>
      <c r="X12" s="27">
        <f t="shared" si="4"/>
        <v>0</v>
      </c>
      <c r="Y12" s="26">
        <v>5.2</v>
      </c>
      <c r="Z12" s="26">
        <v>8.2</v>
      </c>
      <c r="AA12" s="27">
        <f t="shared" si="5"/>
        <v>2.999999999999999</v>
      </c>
      <c r="AB12" s="26"/>
      <c r="AC12" s="26"/>
      <c r="AD12" s="27">
        <f t="shared" si="6"/>
        <v>0</v>
      </c>
      <c r="AE12" s="26"/>
      <c r="AF12" s="26">
        <v>6</v>
      </c>
      <c r="AG12" s="27">
        <f t="shared" si="7"/>
        <v>6</v>
      </c>
      <c r="AH12" s="26">
        <v>0.2</v>
      </c>
      <c r="AI12" s="26">
        <v>0.2</v>
      </c>
      <c r="AJ12" s="27">
        <f t="shared" si="8"/>
        <v>0</v>
      </c>
      <c r="AK12" s="26"/>
      <c r="AL12" s="26"/>
      <c r="AM12" s="27">
        <f t="shared" si="9"/>
        <v>0</v>
      </c>
      <c r="AN12" s="26">
        <v>0.2</v>
      </c>
      <c r="AO12" s="26">
        <v>0.2</v>
      </c>
      <c r="AP12" s="27">
        <f t="shared" si="10"/>
        <v>0</v>
      </c>
      <c r="AQ12" s="26">
        <v>0.4</v>
      </c>
      <c r="AR12" s="26">
        <v>3.4</v>
      </c>
      <c r="AS12" s="27">
        <f t="shared" si="11"/>
        <v>3</v>
      </c>
    </row>
    <row r="13" spans="2:45" s="1" customFormat="1" ht="30.75" customHeight="1">
      <c r="B13" s="1">
        <v>1</v>
      </c>
      <c r="C13" s="7" t="s">
        <v>29</v>
      </c>
      <c r="D13" s="53" t="s">
        <v>30</v>
      </c>
      <c r="E13" s="53"/>
      <c r="F13" s="53"/>
      <c r="G13" s="25">
        <f t="shared" si="13"/>
        <v>270.3999999999999</v>
      </c>
      <c r="H13" s="25">
        <f t="shared" si="14"/>
        <v>1154.1000000000001</v>
      </c>
      <c r="I13" s="26">
        <f t="shared" si="12"/>
        <v>883.7000000000003</v>
      </c>
      <c r="J13" s="26">
        <v>228.7</v>
      </c>
      <c r="K13" s="26">
        <v>971</v>
      </c>
      <c r="L13" s="27">
        <f t="shared" si="0"/>
        <v>742.3</v>
      </c>
      <c r="M13" s="26"/>
      <c r="N13" s="26"/>
      <c r="O13" s="27">
        <f t="shared" si="1"/>
        <v>0</v>
      </c>
      <c r="P13" s="26">
        <v>4.7</v>
      </c>
      <c r="Q13" s="26">
        <v>55.1</v>
      </c>
      <c r="R13" s="27">
        <f t="shared" si="2"/>
        <v>50.4</v>
      </c>
      <c r="S13" s="26"/>
      <c r="T13" s="26">
        <v>1.7</v>
      </c>
      <c r="U13" s="27">
        <f t="shared" si="3"/>
        <v>1.7</v>
      </c>
      <c r="V13" s="26">
        <v>0.4</v>
      </c>
      <c r="W13" s="26">
        <v>0.2</v>
      </c>
      <c r="X13" s="27">
        <f t="shared" si="4"/>
        <v>-0.2</v>
      </c>
      <c r="Y13" s="26">
        <v>0.7</v>
      </c>
      <c r="Z13" s="26">
        <v>16.2</v>
      </c>
      <c r="AA13" s="27">
        <f t="shared" si="5"/>
        <v>15.5</v>
      </c>
      <c r="AB13" s="26">
        <v>1.2</v>
      </c>
      <c r="AC13" s="26">
        <v>1.2</v>
      </c>
      <c r="AD13" s="27">
        <f t="shared" si="6"/>
        <v>0</v>
      </c>
      <c r="AE13" s="26">
        <v>0.4</v>
      </c>
      <c r="AF13" s="26">
        <v>20.5</v>
      </c>
      <c r="AG13" s="27">
        <f t="shared" si="7"/>
        <v>20.1</v>
      </c>
      <c r="AH13" s="26">
        <v>8.1</v>
      </c>
      <c r="AI13" s="26">
        <v>36.8</v>
      </c>
      <c r="AJ13" s="27">
        <f t="shared" si="8"/>
        <v>28.699999999999996</v>
      </c>
      <c r="AK13" s="26">
        <v>2.2</v>
      </c>
      <c r="AL13" s="26">
        <v>2.5</v>
      </c>
      <c r="AM13" s="27">
        <f t="shared" si="9"/>
        <v>0.2999999999999998</v>
      </c>
      <c r="AN13" s="26">
        <v>1.2</v>
      </c>
      <c r="AO13" s="26">
        <v>8.5</v>
      </c>
      <c r="AP13" s="27">
        <f t="shared" si="10"/>
        <v>7.3</v>
      </c>
      <c r="AQ13" s="26">
        <v>22.8</v>
      </c>
      <c r="AR13" s="26">
        <v>40.4</v>
      </c>
      <c r="AS13" s="27">
        <f t="shared" si="11"/>
        <v>17.599999999999998</v>
      </c>
    </row>
    <row r="14" spans="2:45" s="1" customFormat="1" ht="39.75" customHeight="1">
      <c r="B14" s="1">
        <v>0.9</v>
      </c>
      <c r="C14" s="7" t="s">
        <v>31</v>
      </c>
      <c r="D14" s="53" t="s">
        <v>32</v>
      </c>
      <c r="E14" s="53"/>
      <c r="F14" s="53"/>
      <c r="G14" s="25">
        <f t="shared" si="13"/>
        <v>348.59999999999997</v>
      </c>
      <c r="H14" s="25">
        <f t="shared" si="14"/>
        <v>348.59999999999997</v>
      </c>
      <c r="I14" s="26">
        <f t="shared" si="12"/>
        <v>0</v>
      </c>
      <c r="J14" s="26">
        <v>290.7</v>
      </c>
      <c r="K14" s="26">
        <v>290.7</v>
      </c>
      <c r="L14" s="27">
        <f t="shared" si="0"/>
        <v>0</v>
      </c>
      <c r="M14" s="26">
        <v>3.5</v>
      </c>
      <c r="N14" s="26">
        <v>3.5</v>
      </c>
      <c r="O14" s="27">
        <f t="shared" si="1"/>
        <v>0</v>
      </c>
      <c r="P14" s="26">
        <v>10</v>
      </c>
      <c r="Q14" s="26">
        <v>10</v>
      </c>
      <c r="R14" s="27">
        <f t="shared" si="2"/>
        <v>0</v>
      </c>
      <c r="S14" s="26"/>
      <c r="T14" s="26"/>
      <c r="U14" s="27">
        <f t="shared" si="3"/>
        <v>0</v>
      </c>
      <c r="V14" s="26">
        <v>0.9</v>
      </c>
      <c r="W14" s="26">
        <v>0.9</v>
      </c>
      <c r="X14" s="27">
        <f t="shared" si="4"/>
        <v>0</v>
      </c>
      <c r="Y14" s="26">
        <v>11.1</v>
      </c>
      <c r="Z14" s="26">
        <v>11.1</v>
      </c>
      <c r="AA14" s="27">
        <f t="shared" si="5"/>
        <v>0</v>
      </c>
      <c r="AB14" s="26">
        <v>0.5</v>
      </c>
      <c r="AC14" s="26">
        <v>0.5</v>
      </c>
      <c r="AD14" s="27">
        <f t="shared" si="6"/>
        <v>0</v>
      </c>
      <c r="AE14" s="26"/>
      <c r="AF14" s="26"/>
      <c r="AG14" s="27">
        <f t="shared" si="7"/>
        <v>0</v>
      </c>
      <c r="AH14" s="26">
        <v>2.9</v>
      </c>
      <c r="AI14" s="26">
        <v>2.9</v>
      </c>
      <c r="AJ14" s="27">
        <f t="shared" si="8"/>
        <v>0</v>
      </c>
      <c r="AK14" s="26">
        <v>0.7</v>
      </c>
      <c r="AL14" s="26">
        <v>0.7</v>
      </c>
      <c r="AM14" s="27">
        <f t="shared" si="9"/>
        <v>0</v>
      </c>
      <c r="AN14" s="26">
        <v>5</v>
      </c>
      <c r="AO14" s="26">
        <v>5</v>
      </c>
      <c r="AP14" s="27">
        <f t="shared" si="10"/>
        <v>0</v>
      </c>
      <c r="AQ14" s="26">
        <v>23.3</v>
      </c>
      <c r="AR14" s="26">
        <v>23.3</v>
      </c>
      <c r="AS14" s="27">
        <f t="shared" si="11"/>
        <v>0</v>
      </c>
    </row>
    <row r="15" spans="1:45" s="1" customFormat="1" ht="15">
      <c r="A15" s="1">
        <v>0.5</v>
      </c>
      <c r="B15" s="1">
        <v>0.5</v>
      </c>
      <c r="C15" s="7" t="s">
        <v>33</v>
      </c>
      <c r="D15" s="53" t="s">
        <v>34</v>
      </c>
      <c r="E15" s="53"/>
      <c r="F15" s="53"/>
      <c r="G15" s="25">
        <f t="shared" si="13"/>
        <v>15.700000000000001</v>
      </c>
      <c r="H15" s="25">
        <f t="shared" si="14"/>
        <v>15.700000000000001</v>
      </c>
      <c r="I15" s="26">
        <f t="shared" si="12"/>
        <v>0</v>
      </c>
      <c r="J15" s="26">
        <v>6.3</v>
      </c>
      <c r="K15" s="26">
        <v>6.3</v>
      </c>
      <c r="L15" s="27">
        <f t="shared" si="0"/>
        <v>0</v>
      </c>
      <c r="M15" s="26"/>
      <c r="N15" s="26"/>
      <c r="O15" s="27">
        <f t="shared" si="1"/>
        <v>0</v>
      </c>
      <c r="P15" s="26"/>
      <c r="Q15" s="26"/>
      <c r="R15" s="27">
        <f t="shared" si="2"/>
        <v>0</v>
      </c>
      <c r="S15" s="26"/>
      <c r="T15" s="26"/>
      <c r="U15" s="27">
        <f t="shared" si="3"/>
        <v>0</v>
      </c>
      <c r="V15" s="26">
        <v>9.3</v>
      </c>
      <c r="W15" s="26">
        <v>9.3</v>
      </c>
      <c r="X15" s="27">
        <f t="shared" si="4"/>
        <v>0</v>
      </c>
      <c r="Y15" s="26"/>
      <c r="Z15" s="26"/>
      <c r="AA15" s="27">
        <f t="shared" si="5"/>
        <v>0</v>
      </c>
      <c r="AB15" s="26"/>
      <c r="AC15" s="26"/>
      <c r="AD15" s="27">
        <f t="shared" si="6"/>
        <v>0</v>
      </c>
      <c r="AE15" s="26">
        <v>0</v>
      </c>
      <c r="AF15" s="26"/>
      <c r="AG15" s="27">
        <f t="shared" si="7"/>
        <v>0</v>
      </c>
      <c r="AH15" s="26"/>
      <c r="AI15" s="26"/>
      <c r="AJ15" s="27">
        <f t="shared" si="8"/>
        <v>0</v>
      </c>
      <c r="AK15" s="26">
        <v>0.1</v>
      </c>
      <c r="AL15" s="26">
        <v>0.1</v>
      </c>
      <c r="AM15" s="27">
        <f t="shared" si="9"/>
        <v>0</v>
      </c>
      <c r="AN15" s="26"/>
      <c r="AO15" s="26"/>
      <c r="AP15" s="27">
        <f t="shared" si="10"/>
        <v>0</v>
      </c>
      <c r="AQ15" s="26"/>
      <c r="AR15" s="26"/>
      <c r="AS15" s="27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7" t="s">
        <v>35</v>
      </c>
      <c r="D16" s="53" t="s">
        <v>36</v>
      </c>
      <c r="E16" s="53"/>
      <c r="F16" s="53"/>
      <c r="G16" s="25">
        <f t="shared" si="13"/>
        <v>0</v>
      </c>
      <c r="H16" s="25">
        <f t="shared" si="14"/>
        <v>0</v>
      </c>
      <c r="I16" s="26">
        <f t="shared" si="12"/>
        <v>0</v>
      </c>
      <c r="J16" s="26">
        <v>0</v>
      </c>
      <c r="K16" s="26"/>
      <c r="L16" s="27">
        <f t="shared" si="0"/>
        <v>0</v>
      </c>
      <c r="M16" s="26">
        <v>0</v>
      </c>
      <c r="N16" s="26"/>
      <c r="O16" s="27">
        <f t="shared" si="1"/>
        <v>0</v>
      </c>
      <c r="P16" s="26"/>
      <c r="Q16" s="26"/>
      <c r="R16" s="27">
        <f t="shared" si="2"/>
        <v>0</v>
      </c>
      <c r="S16" s="26"/>
      <c r="T16" s="26"/>
      <c r="U16" s="27">
        <f t="shared" si="3"/>
        <v>0</v>
      </c>
      <c r="V16" s="26"/>
      <c r="W16" s="26"/>
      <c r="X16" s="27">
        <f t="shared" si="4"/>
        <v>0</v>
      </c>
      <c r="Y16" s="26"/>
      <c r="Z16" s="26"/>
      <c r="AA16" s="27">
        <f t="shared" si="5"/>
        <v>0</v>
      </c>
      <c r="AB16" s="26"/>
      <c r="AC16" s="26"/>
      <c r="AD16" s="27">
        <f t="shared" si="6"/>
        <v>0</v>
      </c>
      <c r="AE16" s="26"/>
      <c r="AF16" s="26"/>
      <c r="AG16" s="27">
        <f t="shared" si="7"/>
        <v>0</v>
      </c>
      <c r="AH16" s="26"/>
      <c r="AI16" s="26"/>
      <c r="AJ16" s="27">
        <f t="shared" si="8"/>
        <v>0</v>
      </c>
      <c r="AK16" s="26"/>
      <c r="AL16" s="26"/>
      <c r="AM16" s="27">
        <f t="shared" si="9"/>
        <v>0</v>
      </c>
      <c r="AN16" s="26"/>
      <c r="AO16" s="26"/>
      <c r="AP16" s="27">
        <f t="shared" si="10"/>
        <v>0</v>
      </c>
      <c r="AQ16" s="26"/>
      <c r="AR16" s="26"/>
      <c r="AS16" s="27">
        <f t="shared" si="11"/>
        <v>0</v>
      </c>
    </row>
    <row r="17" spans="1:45" s="1" customFormat="1" ht="17.25" customHeight="1">
      <c r="A17" s="1">
        <v>1</v>
      </c>
      <c r="C17" s="7" t="s">
        <v>37</v>
      </c>
      <c r="D17" s="53" t="s">
        <v>38</v>
      </c>
      <c r="E17" s="53"/>
      <c r="F17" s="53"/>
      <c r="G17" s="25">
        <f t="shared" si="13"/>
        <v>1791.0000000000002</v>
      </c>
      <c r="H17" s="25">
        <f t="shared" si="14"/>
        <v>1674.8999999999999</v>
      </c>
      <c r="I17" s="26">
        <f t="shared" si="12"/>
        <v>-116.10000000000036</v>
      </c>
      <c r="J17" s="26">
        <v>1199.3</v>
      </c>
      <c r="K17" s="26">
        <v>1109.4</v>
      </c>
      <c r="L17" s="27">
        <f t="shared" si="0"/>
        <v>-89.89999999999986</v>
      </c>
      <c r="M17" s="26">
        <v>39.7</v>
      </c>
      <c r="N17" s="26">
        <v>36.5</v>
      </c>
      <c r="O17" s="27">
        <f t="shared" si="1"/>
        <v>-3.200000000000003</v>
      </c>
      <c r="P17" s="26">
        <v>81.5</v>
      </c>
      <c r="Q17" s="26">
        <v>77.4</v>
      </c>
      <c r="R17" s="27">
        <f t="shared" si="2"/>
        <v>-4.099999999999994</v>
      </c>
      <c r="S17" s="26">
        <v>43.7</v>
      </c>
      <c r="T17" s="26">
        <v>42.7</v>
      </c>
      <c r="U17" s="27">
        <f t="shared" si="3"/>
        <v>-1</v>
      </c>
      <c r="V17" s="26">
        <v>14.9</v>
      </c>
      <c r="W17" s="26">
        <v>14.6</v>
      </c>
      <c r="X17" s="27">
        <f t="shared" si="4"/>
        <v>-0.3000000000000007</v>
      </c>
      <c r="Y17" s="26">
        <v>50.5</v>
      </c>
      <c r="Z17" s="26">
        <v>47.7</v>
      </c>
      <c r="AA17" s="27">
        <f t="shared" si="5"/>
        <v>-2.799999999999997</v>
      </c>
      <c r="AB17" s="26">
        <v>28.2</v>
      </c>
      <c r="AC17" s="26">
        <v>26.6</v>
      </c>
      <c r="AD17" s="27">
        <f t="shared" si="6"/>
        <v>-1.5999999999999979</v>
      </c>
      <c r="AE17" s="26">
        <v>18.5</v>
      </c>
      <c r="AF17" s="26">
        <v>17.7</v>
      </c>
      <c r="AG17" s="27">
        <f t="shared" si="7"/>
        <v>-0.8000000000000007</v>
      </c>
      <c r="AH17" s="26">
        <v>80.2</v>
      </c>
      <c r="AI17" s="26">
        <v>74.6</v>
      </c>
      <c r="AJ17" s="27">
        <f t="shared" si="8"/>
        <v>-5.6000000000000085</v>
      </c>
      <c r="AK17" s="26">
        <v>10.3</v>
      </c>
      <c r="AL17" s="26">
        <v>9.6</v>
      </c>
      <c r="AM17" s="27">
        <f t="shared" si="9"/>
        <v>-0.7000000000000011</v>
      </c>
      <c r="AN17" s="26">
        <v>64.5</v>
      </c>
      <c r="AO17" s="26">
        <v>61</v>
      </c>
      <c r="AP17" s="27">
        <f t="shared" si="10"/>
        <v>-3.5</v>
      </c>
      <c r="AQ17" s="26">
        <v>159.7</v>
      </c>
      <c r="AR17" s="26">
        <v>157.1</v>
      </c>
      <c r="AS17" s="27">
        <f t="shared" si="11"/>
        <v>-2.5999999999999943</v>
      </c>
    </row>
    <row r="18" spans="3:45" s="1" customFormat="1" ht="15">
      <c r="C18" s="7" t="s">
        <v>39</v>
      </c>
      <c r="D18" s="53" t="s">
        <v>40</v>
      </c>
      <c r="E18" s="53"/>
      <c r="F18" s="53"/>
      <c r="G18" s="25">
        <f t="shared" si="13"/>
        <v>4283.700000000001</v>
      </c>
      <c r="H18" s="25">
        <f t="shared" si="14"/>
        <v>4182.6</v>
      </c>
      <c r="I18" s="26">
        <f t="shared" si="12"/>
        <v>-101.10000000000036</v>
      </c>
      <c r="J18" s="26">
        <v>4005.1</v>
      </c>
      <c r="K18" s="26">
        <v>3991.5</v>
      </c>
      <c r="L18" s="27">
        <f t="shared" si="0"/>
        <v>-13.599999999999909</v>
      </c>
      <c r="M18" s="26">
        <v>0.1</v>
      </c>
      <c r="N18" s="26">
        <v>0.1</v>
      </c>
      <c r="O18" s="27">
        <f t="shared" si="1"/>
        <v>0</v>
      </c>
      <c r="P18" s="26">
        <v>2.4</v>
      </c>
      <c r="Q18" s="26">
        <v>2.4</v>
      </c>
      <c r="R18" s="27">
        <f t="shared" si="2"/>
        <v>0</v>
      </c>
      <c r="S18" s="26">
        <v>88.1</v>
      </c>
      <c r="T18" s="26">
        <v>88.1</v>
      </c>
      <c r="U18" s="27">
        <f t="shared" si="3"/>
        <v>0</v>
      </c>
      <c r="V18" s="26">
        <v>0.6</v>
      </c>
      <c r="W18" s="26">
        <v>0.6</v>
      </c>
      <c r="X18" s="27">
        <f t="shared" si="4"/>
        <v>0</v>
      </c>
      <c r="Y18" s="26">
        <v>16.4</v>
      </c>
      <c r="Z18" s="26">
        <v>10.8</v>
      </c>
      <c r="AA18" s="27">
        <f t="shared" si="5"/>
        <v>-5.599999999999998</v>
      </c>
      <c r="AB18" s="26">
        <v>63.5</v>
      </c>
      <c r="AC18" s="26"/>
      <c r="AD18" s="27">
        <f t="shared" si="6"/>
        <v>-63.5</v>
      </c>
      <c r="AE18" s="26"/>
      <c r="AF18" s="26"/>
      <c r="AG18" s="27">
        <f t="shared" si="7"/>
        <v>0</v>
      </c>
      <c r="AH18" s="26">
        <v>34.1</v>
      </c>
      <c r="AI18" s="26">
        <v>34.1</v>
      </c>
      <c r="AJ18" s="27">
        <f t="shared" si="8"/>
        <v>0</v>
      </c>
      <c r="AK18" s="26">
        <v>1</v>
      </c>
      <c r="AL18" s="26">
        <v>1</v>
      </c>
      <c r="AM18" s="27">
        <f t="shared" si="9"/>
        <v>0</v>
      </c>
      <c r="AN18" s="26">
        <v>25.3</v>
      </c>
      <c r="AO18" s="26">
        <v>10.3</v>
      </c>
      <c r="AP18" s="27">
        <f t="shared" si="10"/>
        <v>-15</v>
      </c>
      <c r="AQ18" s="26">
        <v>47.1</v>
      </c>
      <c r="AR18" s="26">
        <v>43.7</v>
      </c>
      <c r="AS18" s="27">
        <f t="shared" si="11"/>
        <v>-3.3999999999999986</v>
      </c>
    </row>
    <row r="19" spans="3:45" s="1" customFormat="1" ht="15">
      <c r="C19" s="7" t="s">
        <v>41</v>
      </c>
      <c r="D19" s="53" t="s">
        <v>42</v>
      </c>
      <c r="E19" s="53"/>
      <c r="F19" s="53"/>
      <c r="G19" s="25">
        <f t="shared" si="13"/>
        <v>0</v>
      </c>
      <c r="H19" s="25">
        <f t="shared" si="14"/>
        <v>0</v>
      </c>
      <c r="I19" s="26">
        <f t="shared" si="12"/>
        <v>0</v>
      </c>
      <c r="J19" s="26"/>
      <c r="K19" s="26"/>
      <c r="L19" s="27">
        <f t="shared" si="0"/>
        <v>0</v>
      </c>
      <c r="M19" s="26"/>
      <c r="N19" s="26"/>
      <c r="O19" s="27">
        <f t="shared" si="1"/>
        <v>0</v>
      </c>
      <c r="P19" s="26"/>
      <c r="Q19" s="26"/>
      <c r="R19" s="27">
        <f t="shared" si="2"/>
        <v>0</v>
      </c>
      <c r="S19" s="26"/>
      <c r="T19" s="26"/>
      <c r="U19" s="27">
        <f t="shared" si="3"/>
        <v>0</v>
      </c>
      <c r="V19" s="26"/>
      <c r="W19" s="26"/>
      <c r="X19" s="27">
        <f t="shared" si="4"/>
        <v>0</v>
      </c>
      <c r="Y19" s="26"/>
      <c r="Z19" s="26"/>
      <c r="AA19" s="27">
        <f t="shared" si="5"/>
        <v>0</v>
      </c>
      <c r="AB19" s="26"/>
      <c r="AC19" s="26"/>
      <c r="AD19" s="27">
        <f t="shared" si="6"/>
        <v>0</v>
      </c>
      <c r="AE19" s="26"/>
      <c r="AF19" s="26"/>
      <c r="AG19" s="27">
        <f t="shared" si="7"/>
        <v>0</v>
      </c>
      <c r="AH19" s="26"/>
      <c r="AI19" s="26"/>
      <c r="AJ19" s="27">
        <f t="shared" si="8"/>
        <v>0</v>
      </c>
      <c r="AK19" s="26"/>
      <c r="AL19" s="26"/>
      <c r="AM19" s="27">
        <f t="shared" si="9"/>
        <v>0</v>
      </c>
      <c r="AN19" s="26"/>
      <c r="AO19" s="26"/>
      <c r="AP19" s="27">
        <f t="shared" si="10"/>
        <v>0</v>
      </c>
      <c r="AQ19" s="26"/>
      <c r="AR19" s="26"/>
      <c r="AS19" s="27">
        <f t="shared" si="11"/>
        <v>0</v>
      </c>
    </row>
    <row r="20" spans="3:45" s="28" customFormat="1" ht="15">
      <c r="C20" s="29" t="s">
        <v>43</v>
      </c>
      <c r="D20" s="55" t="s">
        <v>44</v>
      </c>
      <c r="E20" s="55"/>
      <c r="F20" s="55"/>
      <c r="G20" s="25">
        <f t="shared" si="13"/>
        <v>319.1</v>
      </c>
      <c r="H20" s="25">
        <f t="shared" si="14"/>
        <v>659.8</v>
      </c>
      <c r="I20" s="26">
        <f t="shared" si="12"/>
        <v>340.69999999999993</v>
      </c>
      <c r="J20" s="31">
        <v>158.1</v>
      </c>
      <c r="K20" s="31">
        <v>317.7</v>
      </c>
      <c r="L20" s="27">
        <f t="shared" si="0"/>
        <v>159.6</v>
      </c>
      <c r="M20" s="31">
        <v>0.8</v>
      </c>
      <c r="N20" s="31">
        <v>0.8</v>
      </c>
      <c r="O20" s="27">
        <f t="shared" si="1"/>
        <v>0</v>
      </c>
      <c r="P20" s="31"/>
      <c r="Q20" s="31">
        <v>5.5</v>
      </c>
      <c r="R20" s="27">
        <f t="shared" si="2"/>
        <v>5.5</v>
      </c>
      <c r="S20" s="31">
        <v>46.2</v>
      </c>
      <c r="T20" s="31">
        <v>95.1</v>
      </c>
      <c r="U20" s="27">
        <f t="shared" si="3"/>
        <v>48.89999999999999</v>
      </c>
      <c r="V20" s="31">
        <v>0.5</v>
      </c>
      <c r="W20" s="31">
        <v>16.8</v>
      </c>
      <c r="X20" s="27">
        <f t="shared" si="4"/>
        <v>16.3</v>
      </c>
      <c r="Y20" s="31">
        <v>1.5</v>
      </c>
      <c r="Z20" s="31">
        <v>9.4</v>
      </c>
      <c r="AA20" s="27">
        <f t="shared" si="5"/>
        <v>7.9</v>
      </c>
      <c r="AB20" s="31">
        <v>24.3</v>
      </c>
      <c r="AC20" s="31">
        <v>117</v>
      </c>
      <c r="AD20" s="27">
        <f t="shared" si="6"/>
        <v>92.7</v>
      </c>
      <c r="AE20" s="31">
        <v>74.3</v>
      </c>
      <c r="AF20" s="31">
        <v>82.5</v>
      </c>
      <c r="AG20" s="27">
        <f t="shared" si="7"/>
        <v>8.200000000000003</v>
      </c>
      <c r="AH20" s="31">
        <v>0</v>
      </c>
      <c r="AI20" s="31"/>
      <c r="AJ20" s="27">
        <f t="shared" si="8"/>
        <v>0</v>
      </c>
      <c r="AK20" s="31">
        <v>1.2</v>
      </c>
      <c r="AL20" s="31">
        <v>2.8</v>
      </c>
      <c r="AM20" s="27">
        <f t="shared" si="9"/>
        <v>1.5999999999999999</v>
      </c>
      <c r="AN20" s="31"/>
      <c r="AO20" s="31"/>
      <c r="AP20" s="27">
        <f t="shared" si="10"/>
        <v>0</v>
      </c>
      <c r="AQ20" s="31">
        <v>12.2</v>
      </c>
      <c r="AR20" s="31">
        <v>12.2</v>
      </c>
      <c r="AS20" s="27">
        <f t="shared" si="11"/>
        <v>0</v>
      </c>
    </row>
    <row r="21" spans="3:45" s="28" customFormat="1" ht="16.5" customHeight="1">
      <c r="C21" s="29" t="s">
        <v>45</v>
      </c>
      <c r="D21" s="55" t="s">
        <v>46</v>
      </c>
      <c r="E21" s="55"/>
      <c r="F21" s="55"/>
      <c r="G21" s="25">
        <f t="shared" si="13"/>
        <v>12445.2</v>
      </c>
      <c r="H21" s="25">
        <f t="shared" si="14"/>
        <v>11759.5</v>
      </c>
      <c r="I21" s="26">
        <f t="shared" si="12"/>
        <v>-685.7000000000007</v>
      </c>
      <c r="J21" s="31">
        <v>5258.1</v>
      </c>
      <c r="K21" s="31">
        <v>4909.6</v>
      </c>
      <c r="L21" s="27">
        <f t="shared" si="0"/>
        <v>-348.5</v>
      </c>
      <c r="M21" s="31">
        <v>403.8</v>
      </c>
      <c r="N21" s="31">
        <v>380.1</v>
      </c>
      <c r="O21" s="27">
        <f t="shared" si="1"/>
        <v>-23.69999999999999</v>
      </c>
      <c r="P21" s="31">
        <v>1232.4</v>
      </c>
      <c r="Q21" s="31">
        <v>1172.4</v>
      </c>
      <c r="R21" s="27">
        <f t="shared" si="2"/>
        <v>-60</v>
      </c>
      <c r="S21" s="31">
        <v>236.6</v>
      </c>
      <c r="T21" s="31">
        <v>230.7</v>
      </c>
      <c r="U21" s="27">
        <f t="shared" si="3"/>
        <v>-5.900000000000006</v>
      </c>
      <c r="V21" s="31">
        <v>279.4</v>
      </c>
      <c r="W21" s="31">
        <v>267.1</v>
      </c>
      <c r="X21" s="27">
        <f t="shared" si="4"/>
        <v>-12.299999999999955</v>
      </c>
      <c r="Y21" s="31">
        <v>1297.5</v>
      </c>
      <c r="Z21" s="31">
        <v>1232.8</v>
      </c>
      <c r="AA21" s="27">
        <f t="shared" si="5"/>
        <v>-64.70000000000005</v>
      </c>
      <c r="AB21" s="31">
        <v>359.6</v>
      </c>
      <c r="AC21" s="31">
        <v>354.5</v>
      </c>
      <c r="AD21" s="27">
        <f t="shared" si="6"/>
        <v>-5.100000000000023</v>
      </c>
      <c r="AE21" s="31">
        <v>224.3</v>
      </c>
      <c r="AF21" s="31">
        <v>204.8</v>
      </c>
      <c r="AG21" s="27">
        <f t="shared" si="7"/>
        <v>-19.5</v>
      </c>
      <c r="AH21" s="31">
        <v>624.8</v>
      </c>
      <c r="AI21" s="31">
        <v>584.5</v>
      </c>
      <c r="AJ21" s="27">
        <f t="shared" si="8"/>
        <v>-40.299999999999955</v>
      </c>
      <c r="AK21" s="31">
        <v>180.8</v>
      </c>
      <c r="AL21" s="31">
        <v>170.6</v>
      </c>
      <c r="AM21" s="27">
        <f t="shared" si="9"/>
        <v>-10.200000000000017</v>
      </c>
      <c r="AN21" s="31">
        <v>1176.7</v>
      </c>
      <c r="AO21" s="31">
        <v>1120</v>
      </c>
      <c r="AP21" s="27">
        <f t="shared" si="10"/>
        <v>-56.700000000000045</v>
      </c>
      <c r="AQ21" s="31">
        <v>1171.2</v>
      </c>
      <c r="AR21" s="31">
        <v>1132.4</v>
      </c>
      <c r="AS21" s="27">
        <f t="shared" si="11"/>
        <v>-38.799999999999955</v>
      </c>
    </row>
    <row r="22" spans="3:45" s="28" customFormat="1" ht="16.5" customHeight="1">
      <c r="C22" s="29"/>
      <c r="D22" s="56" t="s">
        <v>47</v>
      </c>
      <c r="E22" s="57"/>
      <c r="F22" s="58"/>
      <c r="G22" s="25">
        <f t="shared" si="13"/>
        <v>0</v>
      </c>
      <c r="H22" s="25">
        <f t="shared" si="14"/>
        <v>0</v>
      </c>
      <c r="I22" s="26"/>
      <c r="J22" s="31"/>
      <c r="K22" s="31"/>
      <c r="L22" s="27">
        <f t="shared" si="0"/>
        <v>0</v>
      </c>
      <c r="M22" s="31"/>
      <c r="N22" s="31"/>
      <c r="O22" s="27">
        <f t="shared" si="1"/>
        <v>0</v>
      </c>
      <c r="P22" s="31"/>
      <c r="Q22" s="31"/>
      <c r="R22" s="27">
        <f t="shared" si="2"/>
        <v>0</v>
      </c>
      <c r="S22" s="31"/>
      <c r="T22" s="31"/>
      <c r="U22" s="27">
        <f t="shared" si="3"/>
        <v>0</v>
      </c>
      <c r="V22" s="31"/>
      <c r="W22" s="31"/>
      <c r="X22" s="27">
        <f t="shared" si="4"/>
        <v>0</v>
      </c>
      <c r="Y22" s="31"/>
      <c r="Z22" s="31"/>
      <c r="AA22" s="27">
        <f t="shared" si="5"/>
        <v>0</v>
      </c>
      <c r="AB22" s="31"/>
      <c r="AC22" s="31"/>
      <c r="AD22" s="27">
        <f t="shared" si="6"/>
        <v>0</v>
      </c>
      <c r="AE22" s="31"/>
      <c r="AF22" s="31"/>
      <c r="AG22" s="27">
        <f t="shared" si="7"/>
        <v>0</v>
      </c>
      <c r="AH22" s="31"/>
      <c r="AI22" s="31"/>
      <c r="AJ22" s="27">
        <f t="shared" si="8"/>
        <v>0</v>
      </c>
      <c r="AK22" s="31"/>
      <c r="AL22" s="31"/>
      <c r="AM22" s="27">
        <f t="shared" si="9"/>
        <v>0</v>
      </c>
      <c r="AN22" s="31"/>
      <c r="AO22" s="31"/>
      <c r="AP22" s="27">
        <f t="shared" si="10"/>
        <v>0</v>
      </c>
      <c r="AQ22" s="31"/>
      <c r="AR22" s="31"/>
      <c r="AS22" s="27">
        <f t="shared" si="11"/>
        <v>0</v>
      </c>
    </row>
    <row r="23" spans="1:45" s="1" customFormat="1" ht="15">
      <c r="A23" s="1">
        <v>1</v>
      </c>
      <c r="C23" s="7" t="s">
        <v>48</v>
      </c>
      <c r="D23" s="53" t="s">
        <v>49</v>
      </c>
      <c r="E23" s="53"/>
      <c r="F23" s="53"/>
      <c r="G23" s="25">
        <f t="shared" si="13"/>
        <v>0</v>
      </c>
      <c r="H23" s="25">
        <f t="shared" si="14"/>
        <v>2169.6</v>
      </c>
      <c r="I23" s="26">
        <f t="shared" si="12"/>
        <v>2169.6</v>
      </c>
      <c r="J23" s="31"/>
      <c r="K23" s="31">
        <v>1504.5</v>
      </c>
      <c r="L23" s="27">
        <f t="shared" si="0"/>
        <v>1504.5</v>
      </c>
      <c r="M23" s="31"/>
      <c r="N23" s="31">
        <v>144.9</v>
      </c>
      <c r="O23" s="27">
        <f t="shared" si="1"/>
        <v>144.9</v>
      </c>
      <c r="P23" s="31"/>
      <c r="Q23" s="31">
        <v>15.5</v>
      </c>
      <c r="R23" s="27">
        <f t="shared" si="2"/>
        <v>15.5</v>
      </c>
      <c r="S23" s="31"/>
      <c r="T23" s="31">
        <v>70.7</v>
      </c>
      <c r="U23" s="27">
        <f t="shared" si="3"/>
        <v>70.7</v>
      </c>
      <c r="V23" s="31"/>
      <c r="W23" s="31">
        <v>58.3</v>
      </c>
      <c r="X23" s="27">
        <f t="shared" si="4"/>
        <v>58.3</v>
      </c>
      <c r="Y23" s="31"/>
      <c r="Z23" s="31">
        <v>10.1</v>
      </c>
      <c r="AA23" s="27">
        <f t="shared" si="5"/>
        <v>10.1</v>
      </c>
      <c r="AB23" s="31"/>
      <c r="AC23" s="31">
        <v>11</v>
      </c>
      <c r="AD23" s="27">
        <f t="shared" si="6"/>
        <v>11</v>
      </c>
      <c r="AE23" s="31"/>
      <c r="AF23" s="31">
        <v>40.5</v>
      </c>
      <c r="AG23" s="27">
        <f t="shared" si="7"/>
        <v>40.5</v>
      </c>
      <c r="AH23" s="31"/>
      <c r="AI23" s="31">
        <v>101</v>
      </c>
      <c r="AJ23" s="27">
        <f t="shared" si="8"/>
        <v>101</v>
      </c>
      <c r="AK23" s="31"/>
      <c r="AL23" s="31">
        <v>60.3</v>
      </c>
      <c r="AM23" s="27">
        <f t="shared" si="9"/>
        <v>60.3</v>
      </c>
      <c r="AN23" s="31"/>
      <c r="AO23" s="31">
        <v>28.4</v>
      </c>
      <c r="AP23" s="27">
        <f t="shared" si="10"/>
        <v>28.4</v>
      </c>
      <c r="AQ23" s="31"/>
      <c r="AR23" s="31">
        <v>124.4</v>
      </c>
      <c r="AS23" s="27">
        <f t="shared" si="11"/>
        <v>124.4</v>
      </c>
    </row>
    <row r="24" spans="3:45" s="1" customFormat="1" ht="27" customHeight="1">
      <c r="C24" s="7" t="s">
        <v>50</v>
      </c>
      <c r="D24" s="53" t="s">
        <v>51</v>
      </c>
      <c r="E24" s="53"/>
      <c r="F24" s="53"/>
      <c r="G24" s="25">
        <f t="shared" si="13"/>
        <v>5858.999999999999</v>
      </c>
      <c r="H24" s="25">
        <f t="shared" si="14"/>
        <v>4248.700000000001</v>
      </c>
      <c r="I24" s="26">
        <f t="shared" si="12"/>
        <v>-1610.2999999999984</v>
      </c>
      <c r="J24" s="26">
        <v>2344.6</v>
      </c>
      <c r="K24" s="26">
        <v>1093.2</v>
      </c>
      <c r="L24" s="27">
        <f t="shared" si="0"/>
        <v>-1251.3999999999999</v>
      </c>
      <c r="M24" s="26">
        <v>313.2</v>
      </c>
      <c r="N24" s="26">
        <v>242.3</v>
      </c>
      <c r="O24" s="27">
        <f t="shared" si="1"/>
        <v>-70.89999999999998</v>
      </c>
      <c r="P24" s="26">
        <v>280.9</v>
      </c>
      <c r="Q24" s="26">
        <v>275</v>
      </c>
      <c r="R24" s="27">
        <f t="shared" si="2"/>
        <v>-5.899999999999977</v>
      </c>
      <c r="S24" s="26">
        <v>459.1</v>
      </c>
      <c r="T24" s="26">
        <v>391.9</v>
      </c>
      <c r="U24" s="27">
        <f t="shared" si="3"/>
        <v>-67.20000000000005</v>
      </c>
      <c r="V24" s="26">
        <v>406.8</v>
      </c>
      <c r="W24" s="26">
        <v>407.3</v>
      </c>
      <c r="X24" s="27">
        <f t="shared" si="4"/>
        <v>0.5</v>
      </c>
      <c r="Y24" s="26">
        <v>258.4</v>
      </c>
      <c r="Z24" s="26">
        <v>252.1</v>
      </c>
      <c r="AA24" s="27">
        <f t="shared" si="5"/>
        <v>-6.299999999999983</v>
      </c>
      <c r="AB24" s="26">
        <v>324.9</v>
      </c>
      <c r="AC24" s="26">
        <v>326</v>
      </c>
      <c r="AD24" s="27">
        <f t="shared" si="6"/>
        <v>1.1000000000000227</v>
      </c>
      <c r="AE24" s="26">
        <v>326.9</v>
      </c>
      <c r="AF24" s="26">
        <v>251.3</v>
      </c>
      <c r="AG24" s="27">
        <f t="shared" si="7"/>
        <v>-75.59999999999997</v>
      </c>
      <c r="AH24" s="26">
        <v>288.9</v>
      </c>
      <c r="AI24" s="26">
        <v>343.6</v>
      </c>
      <c r="AJ24" s="27">
        <f t="shared" si="8"/>
        <v>54.700000000000045</v>
      </c>
      <c r="AK24" s="26">
        <v>212.8</v>
      </c>
      <c r="AL24" s="26">
        <v>112.3</v>
      </c>
      <c r="AM24" s="27">
        <f t="shared" si="9"/>
        <v>-100.50000000000001</v>
      </c>
      <c r="AN24" s="26">
        <v>407.7</v>
      </c>
      <c r="AO24" s="26">
        <v>381.8</v>
      </c>
      <c r="AP24" s="27">
        <f t="shared" si="10"/>
        <v>-25.899999999999977</v>
      </c>
      <c r="AQ24" s="26">
        <v>234.8</v>
      </c>
      <c r="AR24" s="26">
        <v>171.9</v>
      </c>
      <c r="AS24" s="27">
        <f t="shared" si="11"/>
        <v>-62.900000000000006</v>
      </c>
    </row>
    <row r="25" spans="3:45" s="1" customFormat="1" ht="39.75" customHeight="1">
      <c r="C25" s="7" t="s">
        <v>52</v>
      </c>
      <c r="D25" s="53" t="s">
        <v>53</v>
      </c>
      <c r="E25" s="53"/>
      <c r="F25" s="53"/>
      <c r="G25" s="25">
        <f t="shared" si="13"/>
        <v>9.7</v>
      </c>
      <c r="H25" s="25">
        <f t="shared" si="14"/>
        <v>25.3</v>
      </c>
      <c r="I25" s="26">
        <f t="shared" si="12"/>
        <v>15.600000000000001</v>
      </c>
      <c r="J25" s="26"/>
      <c r="K25" s="26"/>
      <c r="L25" s="27">
        <f t="shared" si="0"/>
        <v>0</v>
      </c>
      <c r="M25" s="26">
        <v>0</v>
      </c>
      <c r="N25" s="26"/>
      <c r="O25" s="27">
        <f t="shared" si="1"/>
        <v>0</v>
      </c>
      <c r="P25" s="26"/>
      <c r="Q25" s="26"/>
      <c r="R25" s="27">
        <f t="shared" si="2"/>
        <v>0</v>
      </c>
      <c r="S25" s="26"/>
      <c r="T25" s="26"/>
      <c r="U25" s="27">
        <f t="shared" si="3"/>
        <v>0</v>
      </c>
      <c r="V25" s="26"/>
      <c r="W25" s="26"/>
      <c r="X25" s="27">
        <f t="shared" si="4"/>
        <v>0</v>
      </c>
      <c r="Y25" s="26">
        <v>9.2</v>
      </c>
      <c r="Z25" s="26">
        <v>9.2</v>
      </c>
      <c r="AA25" s="27">
        <f t="shared" si="5"/>
        <v>0</v>
      </c>
      <c r="AB25" s="26">
        <v>0.5</v>
      </c>
      <c r="AC25" s="26">
        <v>16.1</v>
      </c>
      <c r="AD25" s="27">
        <f t="shared" si="6"/>
        <v>15.600000000000001</v>
      </c>
      <c r="AE25" s="26"/>
      <c r="AF25" s="26"/>
      <c r="AG25" s="27">
        <f t="shared" si="7"/>
        <v>0</v>
      </c>
      <c r="AH25" s="26"/>
      <c r="AI25" s="26"/>
      <c r="AJ25" s="27">
        <f t="shared" si="8"/>
        <v>0</v>
      </c>
      <c r="AK25" s="26"/>
      <c r="AL25" s="26"/>
      <c r="AM25" s="27">
        <f t="shared" si="9"/>
        <v>0</v>
      </c>
      <c r="AN25" s="26"/>
      <c r="AO25" s="26"/>
      <c r="AP25" s="27">
        <f t="shared" si="10"/>
        <v>0</v>
      </c>
      <c r="AQ25" s="26"/>
      <c r="AR25" s="26"/>
      <c r="AS25" s="27">
        <f t="shared" si="11"/>
        <v>0</v>
      </c>
    </row>
    <row r="26" spans="3:45" s="1" customFormat="1" ht="20.25" customHeight="1" hidden="1">
      <c r="C26" s="7" t="s">
        <v>54</v>
      </c>
      <c r="D26" s="54" t="s">
        <v>55</v>
      </c>
      <c r="E26" s="54"/>
      <c r="F26" s="54"/>
      <c r="G26" s="26">
        <f>J26+M26+P26+S26+V26+Y26+AB26+AE26+AH26+AK26+AN26+AQ26</f>
        <v>35.800000000000004</v>
      </c>
      <c r="H26" s="25">
        <f>K26+N26+Q26+T26+W26+Z26+AC26+AF26+AI26+AL26+AO26+AR26</f>
        <v>30.500000000000004</v>
      </c>
      <c r="I26" s="7"/>
      <c r="J26" s="26">
        <v>29.3</v>
      </c>
      <c r="K26" s="26">
        <v>24.1</v>
      </c>
      <c r="L26" s="27">
        <f t="shared" si="0"/>
        <v>-5.199999999999999</v>
      </c>
      <c r="M26" s="26"/>
      <c r="N26" s="26"/>
      <c r="O26" s="27">
        <f t="shared" si="1"/>
        <v>0</v>
      </c>
      <c r="P26" s="26">
        <v>3.7</v>
      </c>
      <c r="Q26" s="26">
        <v>3.6</v>
      </c>
      <c r="R26" s="27">
        <f t="shared" si="2"/>
        <v>-0.10000000000000009</v>
      </c>
      <c r="S26" s="26"/>
      <c r="T26" s="26"/>
      <c r="U26" s="27">
        <f t="shared" si="3"/>
        <v>0</v>
      </c>
      <c r="V26" s="26"/>
      <c r="W26" s="26"/>
      <c r="X26" s="27">
        <f t="shared" si="4"/>
        <v>0</v>
      </c>
      <c r="Y26" s="26">
        <v>0.4</v>
      </c>
      <c r="Z26" s="26">
        <v>0.4</v>
      </c>
      <c r="AA26" s="27">
        <f t="shared" si="5"/>
        <v>0</v>
      </c>
      <c r="AB26" s="26"/>
      <c r="AC26" s="26"/>
      <c r="AD26" s="27">
        <f t="shared" si="6"/>
        <v>0</v>
      </c>
      <c r="AE26" s="26"/>
      <c r="AF26" s="26"/>
      <c r="AG26" s="27">
        <f t="shared" si="7"/>
        <v>0</v>
      </c>
      <c r="AH26" s="26"/>
      <c r="AI26" s="26"/>
      <c r="AJ26" s="27">
        <f t="shared" si="8"/>
        <v>0</v>
      </c>
      <c r="AK26" s="26">
        <v>1.7</v>
      </c>
      <c r="AL26" s="26">
        <v>1.7</v>
      </c>
      <c r="AM26" s="27">
        <f t="shared" si="9"/>
        <v>0</v>
      </c>
      <c r="AN26" s="26">
        <v>0.6</v>
      </c>
      <c r="AO26" s="26">
        <v>0.6</v>
      </c>
      <c r="AP26" s="27">
        <f t="shared" si="10"/>
        <v>0</v>
      </c>
      <c r="AQ26" s="26">
        <v>0.1</v>
      </c>
      <c r="AR26" s="26">
        <v>0.1</v>
      </c>
      <c r="AS26" s="27">
        <f t="shared" si="11"/>
        <v>0</v>
      </c>
    </row>
  </sheetData>
  <sheetProtection/>
  <mergeCells count="32"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showZeros="0" zoomScalePageLayoutView="0" workbookViewId="0" topLeftCell="A1">
      <pane xSplit="6" ySplit="4" topLeftCell="G11" activePane="bottomRight" state="frozen"/>
      <selection pane="topLeft" activeCell="C1" sqref="C1"/>
      <selection pane="topRight" activeCell="G1" sqref="G1"/>
      <selection pane="bottomLeft" activeCell="C7" sqref="C7"/>
      <selection pane="bottomRight" activeCell="O1" sqref="O1:P16384"/>
    </sheetView>
  </sheetViews>
  <sheetFormatPr defaultColWidth="5.140625" defaultRowHeight="15"/>
  <cols>
    <col min="1" max="1" width="5.57421875" style="0" hidden="1" customWidth="1"/>
    <col min="2" max="2" width="8.140625" style="0" hidden="1" customWidth="1"/>
    <col min="3" max="3" width="12.57421875" style="1" customWidth="1"/>
    <col min="4" max="5" width="5.140625" style="1" customWidth="1"/>
    <col min="6" max="6" width="21.7109375" style="1" customWidth="1"/>
    <col min="7" max="8" width="10.140625" style="1" customWidth="1"/>
    <col min="9" max="10" width="10.140625" style="0" hidden="1" customWidth="1"/>
    <col min="11" max="12" width="10.140625" style="0" customWidth="1"/>
    <col min="13" max="13" width="10.140625" style="1" customWidth="1"/>
    <col min="14" max="14" width="10.140625" style="0" customWidth="1"/>
    <col min="15" max="16" width="10.140625" style="0" hidden="1" customWidth="1"/>
  </cols>
  <sheetData>
    <row r="1" ht="18.75">
      <c r="D1" s="2" t="s">
        <v>0</v>
      </c>
    </row>
    <row r="2" spans="3:14" ht="15" customHeight="1">
      <c r="C2" s="4"/>
      <c r="N2" t="s">
        <v>56</v>
      </c>
    </row>
    <row r="3" spans="3:16" ht="29.25" customHeight="1">
      <c r="C3" s="74" t="s">
        <v>3</v>
      </c>
      <c r="D3" s="69" t="s">
        <v>4</v>
      </c>
      <c r="E3" s="69"/>
      <c r="F3" s="69"/>
      <c r="G3" s="75">
        <v>42005</v>
      </c>
      <c r="H3" s="69"/>
      <c r="I3" s="75">
        <v>41974</v>
      </c>
      <c r="J3" s="69"/>
      <c r="K3" s="75">
        <v>42036</v>
      </c>
      <c r="L3" s="69"/>
      <c r="M3" s="76" t="s">
        <v>18</v>
      </c>
      <c r="N3" s="76"/>
      <c r="O3" s="73" t="s">
        <v>57</v>
      </c>
      <c r="P3" s="73"/>
    </row>
    <row r="4" spans="2:16" s="32" customFormat="1" ht="33.75">
      <c r="B4" s="33" t="s">
        <v>58</v>
      </c>
      <c r="C4" s="74"/>
      <c r="D4" s="69"/>
      <c r="E4" s="69"/>
      <c r="F4" s="69"/>
      <c r="G4" s="34" t="s">
        <v>59</v>
      </c>
      <c r="H4" s="9" t="s">
        <v>60</v>
      </c>
      <c r="I4" s="34" t="s">
        <v>59</v>
      </c>
      <c r="J4" s="9" t="s">
        <v>60</v>
      </c>
      <c r="K4" s="35" t="s">
        <v>59</v>
      </c>
      <c r="L4" s="9" t="s">
        <v>60</v>
      </c>
      <c r="M4" s="34" t="s">
        <v>59</v>
      </c>
      <c r="N4" s="9" t="s">
        <v>60</v>
      </c>
      <c r="O4" s="36" t="s">
        <v>59</v>
      </c>
      <c r="P4" s="37" t="s">
        <v>60</v>
      </c>
    </row>
    <row r="5" spans="1:16" s="19" customFormat="1" ht="15">
      <c r="A5" s="19" t="s">
        <v>19</v>
      </c>
      <c r="B5" s="19" t="s">
        <v>20</v>
      </c>
      <c r="C5" s="20" t="s">
        <v>21</v>
      </c>
      <c r="D5" s="62" t="s">
        <v>22</v>
      </c>
      <c r="E5" s="62"/>
      <c r="F5" s="62"/>
      <c r="G5" s="38">
        <f>G7+G8+G9+G10+G11+G12+G13+G14+G15+G17+G18+G21+G22+G23</f>
        <v>35930.4</v>
      </c>
      <c r="H5" s="39">
        <f>H7+H8+H9+H10+H11+H12+H13+H14+H15+H17+H18+H21+H22+H23+H19+H24</f>
        <v>2416.02065</v>
      </c>
      <c r="I5" s="22">
        <f>SUM(I7:I23)+I24</f>
        <v>0</v>
      </c>
      <c r="J5" s="22">
        <f>SUM(J7:J23)-J16</f>
        <v>0</v>
      </c>
      <c r="K5" s="22">
        <f>K7+K8+K9+K10+K11+K12+K13+K14+K15+K17+K18+K21+K22+K23+K24+K19+K20</f>
        <v>35271.899999999994</v>
      </c>
      <c r="L5" s="22">
        <f>L7+L8+L9+L10+L11+L12+L13+L14+L15+L17+L18+L21+L22+L23+L24</f>
        <v>3546.0835</v>
      </c>
      <c r="M5" s="22">
        <f aca="true" t="shared" si="0" ref="M5:N23">K5-G5</f>
        <v>-658.5000000000073</v>
      </c>
      <c r="N5" s="22">
        <f>SUM(N7:N23)</f>
        <v>1130.06285</v>
      </c>
      <c r="O5" s="40"/>
      <c r="P5" s="40"/>
    </row>
    <row r="6" spans="3:16" s="1" customFormat="1" ht="15">
      <c r="C6" s="7"/>
      <c r="D6" s="7" t="s">
        <v>61</v>
      </c>
      <c r="E6" s="7"/>
      <c r="F6" s="7"/>
      <c r="G6" s="7"/>
      <c r="H6" s="7"/>
      <c r="I6" s="25"/>
      <c r="J6" s="25"/>
      <c r="K6" s="25"/>
      <c r="L6" s="25"/>
      <c r="M6" s="22">
        <f t="shared" si="0"/>
        <v>0</v>
      </c>
      <c r="N6" s="22"/>
      <c r="O6" s="40"/>
      <c r="P6" s="40"/>
    </row>
    <row r="7" spans="2:16" s="1" customFormat="1" ht="29.25" customHeight="1">
      <c r="B7" s="1">
        <v>0.0555</v>
      </c>
      <c r="C7" s="7" t="s">
        <v>23</v>
      </c>
      <c r="D7" s="53" t="s">
        <v>24</v>
      </c>
      <c r="E7" s="53"/>
      <c r="F7" s="53"/>
      <c r="G7" s="25">
        <v>6496.5</v>
      </c>
      <c r="H7" s="24">
        <f>G7*B7</f>
        <v>360.55575</v>
      </c>
      <c r="I7" s="25"/>
      <c r="J7" s="25"/>
      <c r="K7" s="25">
        <v>3776.4</v>
      </c>
      <c r="L7" s="25">
        <f aca="true" t="shared" si="1" ref="L7:L23">K7*B7</f>
        <v>209.5902</v>
      </c>
      <c r="M7" s="25">
        <f t="shared" si="0"/>
        <v>-2720.1</v>
      </c>
      <c r="N7" s="25">
        <f t="shared" si="0"/>
        <v>-150.96554999999998</v>
      </c>
      <c r="O7" s="41"/>
      <c r="P7" s="41"/>
    </row>
    <row r="8" spans="1:16" s="1" customFormat="1" ht="18" customHeight="1">
      <c r="A8" s="1">
        <v>0.1</v>
      </c>
      <c r="B8" s="1">
        <v>0.392</v>
      </c>
      <c r="C8" s="7" t="s">
        <v>25</v>
      </c>
      <c r="D8" s="53" t="s">
        <v>26</v>
      </c>
      <c r="E8" s="53"/>
      <c r="F8" s="53"/>
      <c r="G8" s="25">
        <v>3702.2</v>
      </c>
      <c r="H8" s="24">
        <f aca="true" t="shared" si="2" ref="H8:H23">G8*B8</f>
        <v>1451.2624</v>
      </c>
      <c r="I8" s="25"/>
      <c r="J8" s="25"/>
      <c r="K8" s="25">
        <v>4652.4</v>
      </c>
      <c r="L8" s="25">
        <f t="shared" si="1"/>
        <v>1823.7408</v>
      </c>
      <c r="M8" s="25">
        <f t="shared" si="0"/>
        <v>950.1999999999998</v>
      </c>
      <c r="N8" s="25">
        <f t="shared" si="0"/>
        <v>372.47839999999997</v>
      </c>
      <c r="O8" s="41"/>
      <c r="P8" s="41"/>
    </row>
    <row r="9" spans="1:16" s="1" customFormat="1" ht="30" customHeight="1">
      <c r="A9" s="1">
        <v>0.225</v>
      </c>
      <c r="B9" s="1">
        <v>0.1125</v>
      </c>
      <c r="C9" s="7" t="s">
        <v>27</v>
      </c>
      <c r="D9" s="53" t="s">
        <v>28</v>
      </c>
      <c r="E9" s="53"/>
      <c r="F9" s="53"/>
      <c r="G9" s="25">
        <v>388.2</v>
      </c>
      <c r="H9" s="24">
        <f t="shared" si="2"/>
        <v>43.6725</v>
      </c>
      <c r="I9" s="25"/>
      <c r="J9" s="25"/>
      <c r="K9" s="25">
        <v>608.2</v>
      </c>
      <c r="L9" s="25">
        <f t="shared" si="1"/>
        <v>68.42250000000001</v>
      </c>
      <c r="M9" s="25">
        <f t="shared" si="0"/>
        <v>220.00000000000006</v>
      </c>
      <c r="N9" s="25">
        <f t="shared" si="0"/>
        <v>24.750000000000014</v>
      </c>
      <c r="O9" s="41"/>
      <c r="P9" s="41"/>
    </row>
    <row r="10" spans="2:16" s="1" customFormat="1" ht="30.75" customHeight="1">
      <c r="B10" s="1">
        <v>1</v>
      </c>
      <c r="C10" s="7" t="s">
        <v>29</v>
      </c>
      <c r="D10" s="53" t="s">
        <v>30</v>
      </c>
      <c r="E10" s="53"/>
      <c r="F10" s="53"/>
      <c r="G10" s="25">
        <v>270.3</v>
      </c>
      <c r="H10" s="24">
        <f t="shared" si="2"/>
        <v>270.3</v>
      </c>
      <c r="I10" s="25"/>
      <c r="J10" s="25"/>
      <c r="K10" s="25">
        <v>1154.1</v>
      </c>
      <c r="L10" s="25">
        <f t="shared" si="1"/>
        <v>1154.1</v>
      </c>
      <c r="M10" s="25">
        <f t="shared" si="0"/>
        <v>883.8</v>
      </c>
      <c r="N10" s="25">
        <f t="shared" si="0"/>
        <v>883.8</v>
      </c>
      <c r="O10" s="41"/>
      <c r="P10" s="41"/>
    </row>
    <row r="11" spans="2:16" s="1" customFormat="1" ht="39.75" customHeight="1">
      <c r="B11" s="1">
        <v>0.9</v>
      </c>
      <c r="C11" s="7" t="s">
        <v>31</v>
      </c>
      <c r="D11" s="53" t="s">
        <v>32</v>
      </c>
      <c r="E11" s="53"/>
      <c r="F11" s="53"/>
      <c r="G11" s="25">
        <v>313.7</v>
      </c>
      <c r="H11" s="24">
        <f t="shared" si="2"/>
        <v>282.33</v>
      </c>
      <c r="I11" s="25"/>
      <c r="J11" s="25"/>
      <c r="K11" s="25">
        <v>313.7</v>
      </c>
      <c r="L11" s="25">
        <f t="shared" si="1"/>
        <v>282.33</v>
      </c>
      <c r="M11" s="25">
        <f t="shared" si="0"/>
        <v>0</v>
      </c>
      <c r="N11" s="25">
        <f t="shared" si="0"/>
        <v>0</v>
      </c>
      <c r="O11" s="41"/>
      <c r="P11" s="41"/>
    </row>
    <row r="12" spans="1:19" s="1" customFormat="1" ht="15">
      <c r="A12" s="1">
        <v>0.5</v>
      </c>
      <c r="B12" s="1">
        <v>0.5</v>
      </c>
      <c r="C12" s="7" t="s">
        <v>33</v>
      </c>
      <c r="D12" s="53" t="s">
        <v>34</v>
      </c>
      <c r="E12" s="53"/>
      <c r="F12" s="53"/>
      <c r="G12" s="25">
        <v>15.8</v>
      </c>
      <c r="H12" s="24">
        <f t="shared" si="2"/>
        <v>7.9</v>
      </c>
      <c r="I12" s="25"/>
      <c r="J12" s="25"/>
      <c r="K12" s="25">
        <v>15.8</v>
      </c>
      <c r="L12" s="25">
        <f t="shared" si="1"/>
        <v>7.9</v>
      </c>
      <c r="M12" s="25">
        <f t="shared" si="0"/>
        <v>0</v>
      </c>
      <c r="N12" s="25">
        <f t="shared" si="0"/>
        <v>0</v>
      </c>
      <c r="O12" s="41"/>
      <c r="P12" s="41"/>
      <c r="S12" s="42"/>
    </row>
    <row r="13" spans="1:16" s="1" customFormat="1" ht="26.25" customHeight="1">
      <c r="A13" s="1">
        <v>0.45</v>
      </c>
      <c r="B13" s="1">
        <v>0.45</v>
      </c>
      <c r="C13" s="7" t="s">
        <v>35</v>
      </c>
      <c r="D13" s="53" t="s">
        <v>36</v>
      </c>
      <c r="E13" s="53"/>
      <c r="F13" s="53"/>
      <c r="G13" s="25"/>
      <c r="H13" s="24">
        <f t="shared" si="2"/>
        <v>0</v>
      </c>
      <c r="I13" s="25"/>
      <c r="J13" s="25"/>
      <c r="K13" s="25"/>
      <c r="L13" s="25">
        <f t="shared" si="1"/>
        <v>0</v>
      </c>
      <c r="M13" s="25">
        <f t="shared" si="0"/>
        <v>0</v>
      </c>
      <c r="N13" s="25">
        <f t="shared" si="0"/>
        <v>0</v>
      </c>
      <c r="O13" s="41"/>
      <c r="P13" s="41"/>
    </row>
    <row r="14" spans="1:16" s="1" customFormat="1" ht="17.25" customHeight="1">
      <c r="A14" s="1">
        <v>1</v>
      </c>
      <c r="C14" s="7" t="s">
        <v>37</v>
      </c>
      <c r="D14" s="53" t="s">
        <v>38</v>
      </c>
      <c r="E14" s="53"/>
      <c r="F14" s="53"/>
      <c r="G14" s="25">
        <v>1791</v>
      </c>
      <c r="H14" s="24">
        <f t="shared" si="2"/>
        <v>0</v>
      </c>
      <c r="I14" s="25"/>
      <c r="J14" s="25"/>
      <c r="K14" s="25">
        <v>1674.9</v>
      </c>
      <c r="L14" s="25">
        <f t="shared" si="1"/>
        <v>0</v>
      </c>
      <c r="M14" s="25">
        <f t="shared" si="0"/>
        <v>-116.09999999999991</v>
      </c>
      <c r="N14" s="25">
        <f t="shared" si="0"/>
        <v>0</v>
      </c>
      <c r="O14" s="41"/>
      <c r="P14" s="40"/>
    </row>
    <row r="15" spans="2:16" s="1" customFormat="1" ht="15">
      <c r="B15" s="1">
        <v>0</v>
      </c>
      <c r="C15" s="7" t="s">
        <v>39</v>
      </c>
      <c r="D15" s="53" t="s">
        <v>40</v>
      </c>
      <c r="E15" s="53"/>
      <c r="F15" s="53"/>
      <c r="G15" s="25">
        <v>4283.7</v>
      </c>
      <c r="H15" s="24">
        <f t="shared" si="2"/>
        <v>0</v>
      </c>
      <c r="I15" s="25"/>
      <c r="J15" s="25"/>
      <c r="K15" s="25">
        <v>4182.6</v>
      </c>
      <c r="L15" s="25">
        <f t="shared" si="1"/>
        <v>0</v>
      </c>
      <c r="M15" s="25">
        <f t="shared" si="0"/>
        <v>-101.09999999999945</v>
      </c>
      <c r="N15" s="25">
        <f t="shared" si="0"/>
        <v>0</v>
      </c>
      <c r="O15" s="41"/>
      <c r="P15" s="40"/>
    </row>
    <row r="16" spans="3:16" s="1" customFormat="1" ht="15">
      <c r="C16" s="7" t="s">
        <v>41</v>
      </c>
      <c r="D16" s="53" t="s">
        <v>42</v>
      </c>
      <c r="E16" s="53"/>
      <c r="F16" s="53"/>
      <c r="G16" s="25"/>
      <c r="H16" s="24">
        <f t="shared" si="2"/>
        <v>0</v>
      </c>
      <c r="I16" s="25"/>
      <c r="J16" s="25"/>
      <c r="K16" s="25"/>
      <c r="L16" s="25">
        <f t="shared" si="1"/>
        <v>0</v>
      </c>
      <c r="M16" s="25">
        <f t="shared" si="0"/>
        <v>0</v>
      </c>
      <c r="N16" s="25">
        <f t="shared" si="0"/>
        <v>0</v>
      </c>
      <c r="O16" s="41"/>
      <c r="P16" s="40"/>
    </row>
    <row r="17" spans="3:16" s="28" customFormat="1" ht="15">
      <c r="C17" s="29" t="s">
        <v>43</v>
      </c>
      <c r="D17" s="55" t="s">
        <v>44</v>
      </c>
      <c r="E17" s="55"/>
      <c r="F17" s="55"/>
      <c r="G17" s="30">
        <v>319.2</v>
      </c>
      <c r="H17" s="24">
        <f t="shared" si="2"/>
        <v>0</v>
      </c>
      <c r="I17" s="30"/>
      <c r="J17" s="25"/>
      <c r="K17" s="30">
        <v>660</v>
      </c>
      <c r="L17" s="25">
        <f t="shared" si="1"/>
        <v>0</v>
      </c>
      <c r="M17" s="25">
        <f t="shared" si="0"/>
        <v>340.8</v>
      </c>
      <c r="N17" s="25">
        <f t="shared" si="0"/>
        <v>0</v>
      </c>
      <c r="O17" s="41"/>
      <c r="P17" s="40"/>
    </row>
    <row r="18" spans="3:16" s="28" customFormat="1" ht="16.5" customHeight="1">
      <c r="C18" s="29" t="s">
        <v>45</v>
      </c>
      <c r="D18" s="55" t="s">
        <v>46</v>
      </c>
      <c r="E18" s="55"/>
      <c r="F18" s="55"/>
      <c r="G18" s="30">
        <v>12445.2</v>
      </c>
      <c r="H18" s="24">
        <f t="shared" si="2"/>
        <v>0</v>
      </c>
      <c r="I18" s="30"/>
      <c r="J18" s="25"/>
      <c r="K18" s="30">
        <v>11759.6</v>
      </c>
      <c r="L18" s="25">
        <f t="shared" si="1"/>
        <v>0</v>
      </c>
      <c r="M18" s="25">
        <f t="shared" si="0"/>
        <v>-685.6000000000004</v>
      </c>
      <c r="N18" s="25">
        <f t="shared" si="0"/>
        <v>0</v>
      </c>
      <c r="O18" s="41"/>
      <c r="P18" s="40"/>
    </row>
    <row r="19" spans="3:16" s="28" customFormat="1" ht="16.5" customHeight="1">
      <c r="C19" s="29" t="s">
        <v>62</v>
      </c>
      <c r="D19" s="72" t="s">
        <v>47</v>
      </c>
      <c r="E19" s="72"/>
      <c r="F19" s="72"/>
      <c r="G19" s="30"/>
      <c r="H19" s="24">
        <f t="shared" si="2"/>
        <v>0</v>
      </c>
      <c r="I19" s="30"/>
      <c r="J19" s="25"/>
      <c r="K19" s="30"/>
      <c r="L19" s="25">
        <f t="shared" si="1"/>
        <v>0</v>
      </c>
      <c r="M19" s="25">
        <f t="shared" si="0"/>
        <v>0</v>
      </c>
      <c r="N19" s="25">
        <f t="shared" si="0"/>
        <v>0</v>
      </c>
      <c r="O19" s="41"/>
      <c r="P19" s="40"/>
    </row>
    <row r="20" spans="1:16" s="1" customFormat="1" ht="15">
      <c r="A20" s="1">
        <v>1</v>
      </c>
      <c r="C20" s="7" t="s">
        <v>48</v>
      </c>
      <c r="D20" s="53" t="s">
        <v>49</v>
      </c>
      <c r="E20" s="53"/>
      <c r="F20" s="53"/>
      <c r="G20" s="30"/>
      <c r="H20" s="24">
        <f t="shared" si="2"/>
        <v>0</v>
      </c>
      <c r="I20" s="30"/>
      <c r="J20" s="25"/>
      <c r="K20" s="30">
        <v>2169.5</v>
      </c>
      <c r="L20" s="25">
        <f t="shared" si="1"/>
        <v>0</v>
      </c>
      <c r="M20" s="25">
        <f t="shared" si="0"/>
        <v>2169.5</v>
      </c>
      <c r="N20" s="25">
        <f t="shared" si="0"/>
        <v>0</v>
      </c>
      <c r="O20" s="41"/>
      <c r="P20" s="40"/>
    </row>
    <row r="21" spans="3:16" s="1" customFormat="1" ht="27" customHeight="1">
      <c r="C21" s="7" t="s">
        <v>50</v>
      </c>
      <c r="D21" s="53" t="s">
        <v>51</v>
      </c>
      <c r="E21" s="53"/>
      <c r="F21" s="53"/>
      <c r="G21" s="25">
        <v>5859</v>
      </c>
      <c r="H21" s="24">
        <f t="shared" si="2"/>
        <v>0</v>
      </c>
      <c r="I21" s="25"/>
      <c r="J21" s="25"/>
      <c r="K21" s="25">
        <v>4248.7</v>
      </c>
      <c r="L21" s="25">
        <f t="shared" si="1"/>
        <v>0</v>
      </c>
      <c r="M21" s="25">
        <f t="shared" si="0"/>
        <v>-1610.3000000000002</v>
      </c>
      <c r="N21" s="25">
        <f t="shared" si="0"/>
        <v>0</v>
      </c>
      <c r="O21" s="41"/>
      <c r="P21" s="40"/>
    </row>
    <row r="22" spans="3:16" s="1" customFormat="1" ht="27.75" customHeight="1">
      <c r="C22" s="7" t="s">
        <v>52</v>
      </c>
      <c r="D22" s="53" t="s">
        <v>53</v>
      </c>
      <c r="E22" s="53"/>
      <c r="F22" s="53"/>
      <c r="G22" s="25">
        <v>9.7</v>
      </c>
      <c r="H22" s="24">
        <f t="shared" si="2"/>
        <v>0</v>
      </c>
      <c r="I22" s="25"/>
      <c r="J22" s="25"/>
      <c r="K22" s="25">
        <v>25.3</v>
      </c>
      <c r="L22" s="25">
        <f t="shared" si="1"/>
        <v>0</v>
      </c>
      <c r="M22" s="25">
        <f t="shared" si="0"/>
        <v>15.600000000000001</v>
      </c>
      <c r="N22" s="25">
        <f t="shared" si="0"/>
        <v>0</v>
      </c>
      <c r="O22" s="41"/>
      <c r="P22" s="41"/>
    </row>
    <row r="23" spans="3:16" s="1" customFormat="1" ht="28.5" customHeight="1" hidden="1">
      <c r="C23" s="7" t="s">
        <v>54</v>
      </c>
      <c r="D23" s="53" t="s">
        <v>55</v>
      </c>
      <c r="E23" s="53"/>
      <c r="F23" s="53"/>
      <c r="G23" s="25">
        <v>35.9</v>
      </c>
      <c r="H23" s="24">
        <f t="shared" si="2"/>
        <v>0</v>
      </c>
      <c r="I23" s="25"/>
      <c r="J23" s="25"/>
      <c r="K23" s="25">
        <v>30.7</v>
      </c>
      <c r="L23" s="25">
        <f t="shared" si="1"/>
        <v>0</v>
      </c>
      <c r="M23" s="25">
        <f t="shared" si="0"/>
        <v>-5.199999999999999</v>
      </c>
      <c r="N23" s="25">
        <f t="shared" si="0"/>
        <v>0</v>
      </c>
      <c r="O23" s="41">
        <f>K23-I23</f>
        <v>30.7</v>
      </c>
      <c r="P23" s="40">
        <f>L23-J23</f>
        <v>0</v>
      </c>
    </row>
    <row r="24" spans="2:14" ht="15">
      <c r="B24" s="43"/>
      <c r="C24" s="44" t="s">
        <v>63</v>
      </c>
      <c r="I24" s="45"/>
      <c r="J24" s="45"/>
      <c r="K24" s="45"/>
      <c r="L24" s="45"/>
      <c r="M24" s="46"/>
      <c r="N24" s="45"/>
    </row>
    <row r="25" spans="3:14" ht="15">
      <c r="C25" s="47"/>
      <c r="I25" s="45"/>
      <c r="J25" s="45"/>
      <c r="K25" s="45"/>
      <c r="L25" s="45"/>
      <c r="M25" s="46"/>
      <c r="N25" s="45"/>
    </row>
    <row r="26" spans="3:8" ht="15">
      <c r="C26" s="71"/>
      <c r="D26" s="71"/>
      <c r="E26" s="71"/>
      <c r="F26" s="71"/>
      <c r="G26" s="48"/>
      <c r="H26" s="48"/>
    </row>
    <row r="27" spans="3:11" s="49" customFormat="1" ht="15.75">
      <c r="C27" s="50"/>
      <c r="D27" s="50" t="s">
        <v>64</v>
      </c>
      <c r="E27" s="50"/>
      <c r="F27" s="50"/>
      <c r="G27" s="50"/>
      <c r="H27" s="50"/>
      <c r="K27" s="50" t="s">
        <v>65</v>
      </c>
    </row>
    <row r="29" ht="15">
      <c r="M29" s="51"/>
    </row>
    <row r="30" ht="9.75" customHeight="1">
      <c r="C30" s="52"/>
    </row>
  </sheetData>
  <sheetProtection/>
  <mergeCells count="26">
    <mergeCell ref="C3:C4"/>
    <mergeCell ref="D3:F4"/>
    <mergeCell ref="G3:H3"/>
    <mergeCell ref="I3:J3"/>
    <mergeCell ref="K3:L3"/>
    <mergeCell ref="M3:N3"/>
    <mergeCell ref="O3:P3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23:F23"/>
    <mergeCell ref="C26:F26"/>
    <mergeCell ref="D17:F17"/>
    <mergeCell ref="D18:F18"/>
    <mergeCell ref="D19:F19"/>
    <mergeCell ref="D20:F20"/>
    <mergeCell ref="D21:F21"/>
    <mergeCell ref="D22:F22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2014-07-22T14:08:59Z</dcterms:created>
  <dcterms:modified xsi:type="dcterms:W3CDTF">2015-02-18T09:46:45Z</dcterms:modified>
  <cp:category/>
  <cp:version/>
  <cp:contentType/>
  <cp:contentStatus/>
</cp:coreProperties>
</file>