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1"/>
  </bookViews>
  <sheets>
    <sheet name="поселения_01.02.14" sheetId="1" r:id="rId1"/>
    <sheet name="район_01.02.14" sheetId="2" r:id="rId2"/>
  </sheets>
  <definedNames>
    <definedName name="_xlnm.Print_Titles" localSheetId="0">'поселения_01.02.14'!$C:$F</definedName>
    <definedName name="_xlnm.Print_Area" localSheetId="0">'поселения_01.02.14'!#REF!</definedName>
  </definedNames>
  <calcPr fullCalcOnLoad="1"/>
</workbook>
</file>

<file path=xl/sharedStrings.xml><?xml version="1.0" encoding="utf-8"?>
<sst xmlns="http://schemas.openxmlformats.org/spreadsheetml/2006/main" count="121" uniqueCount="64">
  <si>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</si>
  <si>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</si>
  <si>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</si>
  <si>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</si>
  <si>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</si>
  <si>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</si>
  <si>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</si>
  <si>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</si>
  <si>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</si>
  <si>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</si>
  <si>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</si>
  <si>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</si>
  <si>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</si>
  <si>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</si>
  <si>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</si>
  <si>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</si>
  <si>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</si>
  <si>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</si>
  <si>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</si>
  <si>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</si>
  <si>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</si>
  <si>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</si>
  <si>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</si>
  <si>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</si>
  <si>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</si>
  <si>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</si>
  <si>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</si>
  <si>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</si>
  <si>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</si>
  <si>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</si>
  <si>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</si>
  <si>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</si>
  <si>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</si>
  <si>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</si>
  <si>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</si>
  <si>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</si>
  <si>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</si>
  <si>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</si>
  <si>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</si>
  <si>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</si>
  <si>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</si>
  <si>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</si>
  <si>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</si>
  <si>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</si>
  <si>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</si>
  <si>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</si>
  <si>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</si>
  <si>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</si>
  <si>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</si>
  <si>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</si>
  <si>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</si>
  <si>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</si>
  <si>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</si>
  <si>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всего по району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</si>
  <si>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</si>
  <si>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</si>
  <si>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</si>
  <si>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</si>
  <si>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</si>
  <si>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Регулярные платежи за пользование недрами при пользовании недрами (ренталс) на территории РФ</t>
  </si>
  <si>
    <t>Налог на игорный бизнес</t>
  </si>
  <si>
    <t>1 12 00000 00</t>
  </si>
  <si>
    <t>1 06 05000 02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</si>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</sst>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1" xfId="0" applyFont="1" applyFill="1" applyBorder="1" applyAlignment="1">
      <alignment/>
    </xf>
    <xf numFmtId="164" fontId="47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6" fillId="0" borderId="12" xfId="0" applyNumberFormat="1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14" fontId="21" fillId="7" borderId="12" xfId="0" applyNumberFormat="1" applyFont="1" applyFill="1" applyBorder="1" applyAlignment="1">
      <alignment horizontal="center" vertical="center" wrapText="1"/>
    </xf>
    <xf numFmtId="165" fontId="21" fillId="7" borderId="12" xfId="0" applyNumberFormat="1" applyFont="1" applyFill="1" applyBorder="1" applyAlignment="1">
      <alignment horizontal="center" vertical="center" wrapText="1"/>
    </xf>
    <xf numFmtId="164" fontId="49" fillId="2" borderId="12" xfId="0" applyNumberFormat="1" applyFont="1" applyFill="1" applyBorder="1" applyAlignment="1">
      <alignment horizontal="right"/>
    </xf>
    <xf numFmtId="164" fontId="47" fillId="2" borderId="12" xfId="0" applyNumberFormat="1" applyFont="1" applyFill="1" applyBorder="1" applyAlignment="1">
      <alignment horizontal="right"/>
    </xf>
    <xf numFmtId="0" fontId="21" fillId="5" borderId="12" xfId="0" applyFont="1" applyFill="1" applyBorder="1" applyAlignment="1">
      <alignment horizontal="center" vertical="center" wrapText="1"/>
    </xf>
    <xf numFmtId="164" fontId="49" fillId="5" borderId="12" xfId="0" applyNumberFormat="1" applyFont="1" applyFill="1" applyBorder="1" applyAlignment="1">
      <alignment horizontal="right"/>
    </xf>
    <xf numFmtId="164" fontId="47" fillId="5" borderId="12" xfId="0" applyNumberFormat="1" applyFont="1" applyFill="1" applyBorder="1" applyAlignment="1">
      <alignment horizontal="right"/>
    </xf>
    <xf numFmtId="164" fontId="50" fillId="5" borderId="12" xfId="0" applyNumberFormat="1" applyFont="1" applyFill="1" applyBorder="1" applyAlignment="1">
      <alignment horizontal="right"/>
    </xf>
    <xf numFmtId="14" fontId="46" fillId="5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4" fontId="46" fillId="4" borderId="12" xfId="0" applyNumberFormat="1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/>
    </xf>
    <xf numFmtId="0" fontId="21" fillId="7" borderId="12" xfId="0" applyFont="1" applyFill="1" applyBorder="1" applyAlignment="1">
      <alignment horizontal="left"/>
    </xf>
    <xf numFmtId="0" fontId="21" fillId="7" borderId="12" xfId="0" applyFont="1" applyFill="1" applyBorder="1" applyAlignment="1">
      <alignment horizontal="center" vertical="center" wrapText="1"/>
    </xf>
    <xf numFmtId="165" fontId="21" fillId="2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horizontal="left"/>
    </xf>
    <xf numFmtId="164" fontId="49" fillId="4" borderId="12" xfId="0" applyNumberFormat="1" applyFont="1" applyFill="1" applyBorder="1" applyAlignment="1">
      <alignment horizontal="right"/>
    </xf>
    <xf numFmtId="164" fontId="49" fillId="5" borderId="12" xfId="0" applyNumberFormat="1" applyFont="1" applyFill="1" applyBorder="1" applyAlignment="1">
      <alignment/>
    </xf>
    <xf numFmtId="164" fontId="49" fillId="33" borderId="12" xfId="0" applyNumberFormat="1" applyFont="1" applyFill="1" applyBorder="1" applyAlignment="1">
      <alignment horizontal="right"/>
    </xf>
    <xf numFmtId="164" fontId="47" fillId="4" borderId="12" xfId="0" applyNumberFormat="1" applyFont="1" applyFill="1" applyBorder="1" applyAlignment="1">
      <alignment horizontal="right"/>
    </xf>
    <xf numFmtId="164" fontId="47" fillId="5" borderId="12" xfId="0" applyNumberFormat="1" applyFont="1" applyFill="1" applyBorder="1" applyAlignment="1">
      <alignment/>
    </xf>
    <xf numFmtId="164" fontId="47" fillId="33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vertical="top" wrapText="1"/>
    </xf>
    <xf numFmtId="0" fontId="45" fillId="0" borderId="12" xfId="0" applyFont="1" applyFill="1" applyBorder="1" applyAlignment="1">
      <alignment/>
    </xf>
    <xf numFmtId="0" fontId="50" fillId="0" borderId="12" xfId="0" applyFont="1" applyFill="1" applyBorder="1" applyAlignment="1">
      <alignment vertical="top" wrapText="1"/>
    </xf>
    <xf numFmtId="164" fontId="50" fillId="33" borderId="12" xfId="0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/>
    </xf>
    <xf numFmtId="164" fontId="4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/>
    </xf>
    <xf numFmtId="164" fontId="47" fillId="0" borderId="12" xfId="0" applyNumberFormat="1" applyFont="1" applyFill="1" applyBorder="1" applyAlignment="1">
      <alignment/>
    </xf>
    <xf numFmtId="164" fontId="50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Zeros="0" zoomScalePageLayoutView="0" workbookViewId="0" topLeftCell="A1">
      <pane xSplit="6" ySplit="1" topLeftCell="I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1" sqref="D1:AS1"/>
    </sheetView>
  </sheetViews>
  <sheetFormatPr defaultColWidth="9.140625" defaultRowHeight="15"/>
  <cols>
    <col min="1" max="1" width="9.140625" style="0" hidden="1" customWidth="1"/>
    <col min="2" max="2" width="8.7109375" style="0" hidden="1" customWidth="1"/>
    <col min="3" max="3" width="14.7109375" style="1" hidden="1" customWidth="1"/>
    <col min="4" max="4" width="11.8515625" style="1" customWidth="1"/>
    <col min="5" max="5" width="9.140625" style="1" customWidth="1"/>
    <col min="6" max="6" width="22.28125" style="1" customWidth="1"/>
    <col min="7" max="8" width="9.140625" style="1" hidden="1" customWidth="1"/>
    <col min="9" max="9" width="9.57421875" style="1" hidden="1" customWidth="1"/>
    <col min="10" max="10" width="10.421875" style="0" customWidth="1"/>
    <col min="11" max="11" width="10.28125" style="0" customWidth="1"/>
    <col min="12" max="12" width="9.421875" style="0" bestFit="1" customWidth="1"/>
    <col min="13" max="14" width="9.140625" style="0" customWidth="1"/>
    <col min="16" max="17" width="9.140625" style="0" customWidth="1"/>
    <col min="19" max="20" width="9.140625" style="0" customWidth="1"/>
    <col min="22" max="23" width="9.140625" style="0" customWidth="1"/>
    <col min="24" max="24" width="9.8515625" style="0" customWidth="1"/>
    <col min="25" max="26" width="9.140625" style="0" customWidth="1"/>
    <col min="28" max="29" width="9.140625" style="0" customWidth="1"/>
    <col min="31" max="32" width="9.140625" style="0" customWidth="1"/>
    <col min="34" max="35" width="9.140625" style="0" customWidth="1"/>
    <col min="37" max="38" width="9.140625" style="0" customWidth="1"/>
    <col min="40" max="41" width="9.140625" style="0" customWidth="1"/>
    <col min="43" max="44" width="9.140625" style="0" customWidth="1"/>
  </cols>
  <sheetData>
    <row r="1" ht="18.75">
      <c r="D1" s="2" t="s">
        <v>35</v>
      </c>
    </row>
    <row r="2" ht="15" customHeight="1" hidden="1">
      <c r="C2" s="3"/>
    </row>
    <row r="3" spans="3:4" ht="15" customHeight="1" hidden="1">
      <c r="C3" s="3"/>
      <c r="D3" s="1" t="s">
        <v>33</v>
      </c>
    </row>
    <row r="4" spans="3:4" ht="15" customHeight="1" hidden="1">
      <c r="C4" s="3"/>
      <c r="D4" s="1" t="s">
        <v>34</v>
      </c>
    </row>
    <row r="5" ht="15" customHeight="1">
      <c r="C5" s="3"/>
    </row>
    <row r="6" spans="3:46" s="7" customFormat="1" ht="30">
      <c r="C6" s="34" t="s">
        <v>0</v>
      </c>
      <c r="D6" s="31" t="s">
        <v>1</v>
      </c>
      <c r="E6" s="31"/>
      <c r="F6" s="31"/>
      <c r="G6" s="31" t="s">
        <v>53</v>
      </c>
      <c r="H6" s="31"/>
      <c r="I6" s="31"/>
      <c r="J6" s="31" t="s">
        <v>41</v>
      </c>
      <c r="K6" s="31"/>
      <c r="L6" s="31"/>
      <c r="M6" s="30" t="s">
        <v>42</v>
      </c>
      <c r="N6" s="30"/>
      <c r="O6" s="30"/>
      <c r="P6" s="30" t="s">
        <v>43</v>
      </c>
      <c r="Q6" s="30"/>
      <c r="R6" s="30"/>
      <c r="S6" s="30" t="s">
        <v>44</v>
      </c>
      <c r="T6" s="30"/>
      <c r="U6" s="30"/>
      <c r="V6" s="30" t="s">
        <v>45</v>
      </c>
      <c r="W6" s="30"/>
      <c r="X6" s="30"/>
      <c r="Y6" s="30" t="s">
        <v>46</v>
      </c>
      <c r="Z6" s="30"/>
      <c r="AA6" s="30"/>
      <c r="AB6" s="30" t="s">
        <v>47</v>
      </c>
      <c r="AC6" s="30"/>
      <c r="AD6" s="30"/>
      <c r="AE6" s="30" t="s">
        <v>48</v>
      </c>
      <c r="AF6" s="30"/>
      <c r="AG6" s="30"/>
      <c r="AH6" s="30" t="s">
        <v>49</v>
      </c>
      <c r="AI6" s="30"/>
      <c r="AJ6" s="30"/>
      <c r="AK6" s="30" t="s">
        <v>50</v>
      </c>
      <c r="AL6" s="30"/>
      <c r="AM6" s="30"/>
      <c r="AN6" s="30" t="s">
        <v>51</v>
      </c>
      <c r="AO6" s="30"/>
      <c r="AP6" s="30"/>
      <c r="AQ6" s="30" t="s">
        <v>52</v>
      </c>
      <c r="AR6" s="30"/>
      <c r="AS6" s="30"/>
      <c r="AT6" s="7">
        <v>1</v>
      </c>
    </row>
    <row r="7" spans="3:45" s="1" customFormat="1" ht="29.25" customHeight="1">
      <c r="C7" s="35"/>
      <c r="D7" s="35"/>
      <c r="E7" s="35"/>
      <c r="F7" s="35"/>
      <c r="G7" s="36">
        <v>41640</v>
      </c>
      <c r="H7" s="28">
        <v>41671</v>
      </c>
      <c r="I7" s="19" t="s">
        <v>36</v>
      </c>
      <c r="J7" s="18">
        <v>41640</v>
      </c>
      <c r="K7" s="28">
        <v>41671</v>
      </c>
      <c r="L7" s="19" t="s">
        <v>36</v>
      </c>
      <c r="M7" s="18">
        <v>41640</v>
      </c>
      <c r="N7" s="28">
        <v>41671</v>
      </c>
      <c r="O7" s="19" t="s">
        <v>36</v>
      </c>
      <c r="P7" s="18">
        <v>41640</v>
      </c>
      <c r="Q7" s="28">
        <v>41671</v>
      </c>
      <c r="R7" s="19" t="s">
        <v>36</v>
      </c>
      <c r="S7" s="18">
        <v>41640</v>
      </c>
      <c r="T7" s="28">
        <v>41671</v>
      </c>
      <c r="U7" s="19" t="s">
        <v>36</v>
      </c>
      <c r="V7" s="18">
        <v>41640</v>
      </c>
      <c r="W7" s="28">
        <v>41671</v>
      </c>
      <c r="X7" s="19" t="s">
        <v>36</v>
      </c>
      <c r="Y7" s="18">
        <v>41640</v>
      </c>
      <c r="Z7" s="28">
        <v>41671</v>
      </c>
      <c r="AA7" s="19" t="s">
        <v>36</v>
      </c>
      <c r="AB7" s="18">
        <v>41640</v>
      </c>
      <c r="AC7" s="28">
        <v>41671</v>
      </c>
      <c r="AD7" s="19" t="s">
        <v>36</v>
      </c>
      <c r="AE7" s="18">
        <v>41640</v>
      </c>
      <c r="AF7" s="28">
        <v>41671</v>
      </c>
      <c r="AG7" s="19" t="s">
        <v>36</v>
      </c>
      <c r="AH7" s="18">
        <v>41640</v>
      </c>
      <c r="AI7" s="28">
        <v>41671</v>
      </c>
      <c r="AJ7" s="19" t="s">
        <v>36</v>
      </c>
      <c r="AK7" s="18">
        <v>41640</v>
      </c>
      <c r="AL7" s="28">
        <v>41671</v>
      </c>
      <c r="AM7" s="19" t="s">
        <v>36</v>
      </c>
      <c r="AN7" s="18">
        <v>41640</v>
      </c>
      <c r="AO7" s="28">
        <v>41671</v>
      </c>
      <c r="AP7" s="19" t="s">
        <v>36</v>
      </c>
      <c r="AQ7" s="18">
        <v>41640</v>
      </c>
      <c r="AR7" s="28">
        <v>41671</v>
      </c>
      <c r="AS7" s="19" t="s">
        <v>36</v>
      </c>
    </row>
    <row r="8" spans="3:45" s="8" customFormat="1" ht="12.75">
      <c r="C8" s="37"/>
      <c r="D8" s="38"/>
      <c r="E8" s="38"/>
      <c r="F8" s="38"/>
      <c r="G8" s="39"/>
      <c r="H8" s="24"/>
      <c r="I8" s="40"/>
      <c r="J8" s="20"/>
      <c r="K8" s="24"/>
      <c r="L8" s="21"/>
      <c r="M8" s="20"/>
      <c r="N8" s="24"/>
      <c r="O8" s="21"/>
      <c r="P8" s="20"/>
      <c r="Q8" s="24"/>
      <c r="R8" s="21"/>
      <c r="S8" s="20"/>
      <c r="T8" s="24"/>
      <c r="U8" s="21"/>
      <c r="V8" s="20"/>
      <c r="W8" s="24"/>
      <c r="X8" s="21"/>
      <c r="Y8" s="20"/>
      <c r="Z8" s="24"/>
      <c r="AA8" s="21"/>
      <c r="AB8" s="20"/>
      <c r="AC8" s="24"/>
      <c r="AD8" s="21"/>
      <c r="AE8" s="20"/>
      <c r="AF8" s="24"/>
      <c r="AG8" s="21"/>
      <c r="AH8" s="20"/>
      <c r="AI8" s="24"/>
      <c r="AJ8" s="21"/>
      <c r="AK8" s="20"/>
      <c r="AL8" s="24"/>
      <c r="AM8" s="21"/>
      <c r="AN8" s="20"/>
      <c r="AO8" s="24"/>
      <c r="AP8" s="21"/>
      <c r="AQ8" s="20"/>
      <c r="AR8" s="24"/>
      <c r="AS8" s="21"/>
    </row>
    <row r="9" spans="1:45" s="4" customFormat="1" ht="15">
      <c r="A9" s="4" t="s">
        <v>40</v>
      </c>
      <c r="B9" s="4" t="s">
        <v>39</v>
      </c>
      <c r="C9" s="41" t="s">
        <v>2</v>
      </c>
      <c r="D9" s="42" t="s">
        <v>3</v>
      </c>
      <c r="E9" s="42"/>
      <c r="F9" s="42"/>
      <c r="G9" s="43">
        <f>SUM(G11:G26)-G20</f>
        <v>26998.1</v>
      </c>
      <c r="H9" s="44">
        <f>SUM(H11:H246)</f>
        <v>36739</v>
      </c>
      <c r="I9" s="22">
        <f>H9-G9</f>
        <v>9740.900000000001</v>
      </c>
      <c r="J9" s="45">
        <f>SUM(J11:J26)</f>
        <v>13872.299999999997</v>
      </c>
      <c r="K9" s="25">
        <f>SUM(K11:K26)+K27</f>
        <v>21096.6</v>
      </c>
      <c r="L9" s="22">
        <f aca="true" t="shared" si="0" ref="L9:L27">K9-J9</f>
        <v>7224.300000000001</v>
      </c>
      <c r="M9" s="45">
        <f>SUM(M11:M26)</f>
        <v>768.3</v>
      </c>
      <c r="N9" s="25">
        <f>SUM(N11:N26)+N27</f>
        <v>1041.3</v>
      </c>
      <c r="O9" s="22">
        <f aca="true" t="shared" si="1" ref="O9:O27">N9-M9</f>
        <v>273</v>
      </c>
      <c r="P9" s="45">
        <f>SUM(P11:P26)</f>
        <v>1433.2</v>
      </c>
      <c r="Q9" s="25">
        <f>SUM(Q11:Q26)+Q27</f>
        <v>1682.4</v>
      </c>
      <c r="R9" s="22">
        <f aca="true" t="shared" si="2" ref="R9:R27">Q9-P9</f>
        <v>249.20000000000005</v>
      </c>
      <c r="S9" s="45">
        <f>SUM(S11:S26)</f>
        <v>884.6</v>
      </c>
      <c r="T9" s="25">
        <f>SUM(T11:T26)+T27</f>
        <v>1037.4</v>
      </c>
      <c r="U9" s="22">
        <f aca="true" t="shared" si="3" ref="U9:U27">T9-S9</f>
        <v>152.80000000000007</v>
      </c>
      <c r="V9" s="45">
        <f>SUM(V11:V26)</f>
        <v>662</v>
      </c>
      <c r="W9" s="25">
        <f>SUM(W11:W26)+W27</f>
        <v>706.9</v>
      </c>
      <c r="X9" s="22">
        <f aca="true" t="shared" si="4" ref="X9:X27">W9-V9</f>
        <v>44.89999999999998</v>
      </c>
      <c r="Y9" s="45">
        <f>SUM(Y11:Y26)</f>
        <v>1791.7000000000003</v>
      </c>
      <c r="Z9" s="25">
        <f>SUM(Z11:Z26)+Z27</f>
        <v>1909.4</v>
      </c>
      <c r="AA9" s="22">
        <f aca="true" t="shared" si="5" ref="AA9:AA27">Z9-Y9</f>
        <v>117.69999999999982</v>
      </c>
      <c r="AB9" s="45">
        <f>SUM(AB11:AB26)</f>
        <v>1322.9</v>
      </c>
      <c r="AC9" s="25">
        <f>SUM(AC11:AC26)+AC27</f>
        <v>1522.4</v>
      </c>
      <c r="AD9" s="22">
        <f aca="true" t="shared" si="6" ref="AD9:AD27">AC9-AB9</f>
        <v>199.5</v>
      </c>
      <c r="AE9" s="45">
        <f>SUM(AE11:AE26)</f>
        <v>577</v>
      </c>
      <c r="AF9" s="25">
        <f>SUM(AF11:AF26)+AF27</f>
        <v>751.2</v>
      </c>
      <c r="AG9" s="22">
        <f aca="true" t="shared" si="7" ref="AG9:AG27">AF9-AE9</f>
        <v>174.20000000000005</v>
      </c>
      <c r="AH9" s="45">
        <f>SUM(AH11:AH26)</f>
        <v>984.8</v>
      </c>
      <c r="AI9" s="25">
        <f>SUM(AI11:AI26)+AI27</f>
        <v>1689.6999999999998</v>
      </c>
      <c r="AJ9" s="22">
        <f aca="true" t="shared" si="8" ref="AJ9:AJ27">AI9-AH9</f>
        <v>704.8999999999999</v>
      </c>
      <c r="AK9" s="45">
        <f>SUM(AK11:AK26)</f>
        <v>334.3</v>
      </c>
      <c r="AL9" s="25">
        <f>SUM(AL11:AL26)+AL27</f>
        <v>380.40000000000003</v>
      </c>
      <c r="AM9" s="22">
        <f aca="true" t="shared" si="9" ref="AM9:AM27">AL9-AK9</f>
        <v>46.10000000000002</v>
      </c>
      <c r="AN9" s="45">
        <f>SUM(AN11:AN26)</f>
        <v>1541.9</v>
      </c>
      <c r="AO9" s="25">
        <f>SUM(AO11:AO26)+AO27</f>
        <v>1959.2000000000003</v>
      </c>
      <c r="AP9" s="22">
        <f aca="true" t="shared" si="10" ref="AP9:AP27">AO9-AN9</f>
        <v>417.3000000000002</v>
      </c>
      <c r="AQ9" s="45"/>
      <c r="AR9" s="25">
        <f>SUM(AR11:AR26)+AR27</f>
        <v>2962.1</v>
      </c>
      <c r="AS9" s="22">
        <f aca="true" t="shared" si="11" ref="AS9:AS27">AR9-AQ9</f>
        <v>2962.1</v>
      </c>
    </row>
    <row r="10" spans="3:45" s="1" customFormat="1" ht="15" hidden="1">
      <c r="C10" s="35"/>
      <c r="D10" s="35" t="s">
        <v>4</v>
      </c>
      <c r="E10" s="35"/>
      <c r="F10" s="35"/>
      <c r="G10" s="46"/>
      <c r="H10" s="47"/>
      <c r="I10" s="22">
        <f aca="true" t="shared" si="12" ref="I10:I26">H10-G10</f>
        <v>0</v>
      </c>
      <c r="J10" s="48"/>
      <c r="K10" s="26"/>
      <c r="L10" s="22">
        <f t="shared" si="0"/>
        <v>0</v>
      </c>
      <c r="M10" s="48"/>
      <c r="N10" s="26"/>
      <c r="O10" s="22">
        <f t="shared" si="1"/>
        <v>0</v>
      </c>
      <c r="P10" s="48"/>
      <c r="Q10" s="26"/>
      <c r="R10" s="22">
        <f t="shared" si="2"/>
        <v>0</v>
      </c>
      <c r="S10" s="48"/>
      <c r="T10" s="26"/>
      <c r="U10" s="22">
        <f t="shared" si="3"/>
        <v>0</v>
      </c>
      <c r="V10" s="48"/>
      <c r="W10" s="26"/>
      <c r="X10" s="22">
        <f t="shared" si="4"/>
        <v>0</v>
      </c>
      <c r="Y10" s="48"/>
      <c r="Z10" s="26"/>
      <c r="AA10" s="22">
        <f t="shared" si="5"/>
        <v>0</v>
      </c>
      <c r="AB10" s="48"/>
      <c r="AC10" s="26"/>
      <c r="AD10" s="22">
        <f t="shared" si="6"/>
        <v>0</v>
      </c>
      <c r="AE10" s="48"/>
      <c r="AF10" s="26"/>
      <c r="AG10" s="22">
        <f t="shared" si="7"/>
        <v>0</v>
      </c>
      <c r="AH10" s="48"/>
      <c r="AI10" s="26"/>
      <c r="AJ10" s="22">
        <f t="shared" si="8"/>
        <v>0</v>
      </c>
      <c r="AK10" s="48"/>
      <c r="AL10" s="26"/>
      <c r="AM10" s="22">
        <f t="shared" si="9"/>
        <v>0</v>
      </c>
      <c r="AN10" s="48"/>
      <c r="AO10" s="26"/>
      <c r="AP10" s="22">
        <f t="shared" si="10"/>
        <v>0</v>
      </c>
      <c r="AQ10" s="48"/>
      <c r="AR10" s="26"/>
      <c r="AS10" s="22">
        <f t="shared" si="11"/>
        <v>0</v>
      </c>
    </row>
    <row r="11" spans="2:45" s="1" customFormat="1" ht="29.25" customHeight="1">
      <c r="B11" s="1">
        <v>0.0555</v>
      </c>
      <c r="C11" s="35" t="s">
        <v>5</v>
      </c>
      <c r="D11" s="49" t="s">
        <v>6</v>
      </c>
      <c r="E11" s="49"/>
      <c r="F11" s="49"/>
      <c r="G11" s="46">
        <f>J11+M11+P11+S11+V11+Y11+AB11+AE11+AH11+AK11+AN11+AQ11</f>
        <v>3582.9</v>
      </c>
      <c r="H11" s="47">
        <f>K11+N11+Q11+T11+W11+Z11+AC11+AF11+AI11+AL11+AO11+AR11</f>
        <v>4037.3999999999996</v>
      </c>
      <c r="I11" s="23">
        <f t="shared" si="12"/>
        <v>454.49999999999955</v>
      </c>
      <c r="J11" s="48">
        <v>2225.5</v>
      </c>
      <c r="K11" s="26">
        <v>2503.9</v>
      </c>
      <c r="L11" s="22">
        <f t="shared" si="0"/>
        <v>278.4000000000001</v>
      </c>
      <c r="M11" s="48"/>
      <c r="N11" s="26"/>
      <c r="O11" s="22">
        <f t="shared" si="1"/>
        <v>0</v>
      </c>
      <c r="P11" s="48"/>
      <c r="Q11" s="26">
        <v>20.2</v>
      </c>
      <c r="R11" s="22">
        <f t="shared" si="2"/>
        <v>20.2</v>
      </c>
      <c r="S11" s="48">
        <v>1.4</v>
      </c>
      <c r="T11" s="26">
        <v>1.4</v>
      </c>
      <c r="U11" s="22">
        <f t="shared" si="3"/>
        <v>0</v>
      </c>
      <c r="V11" s="48">
        <v>14.5</v>
      </c>
      <c r="W11" s="26">
        <v>14.5</v>
      </c>
      <c r="X11" s="22">
        <f t="shared" si="4"/>
        <v>0</v>
      </c>
      <c r="Y11" s="48">
        <v>212.9</v>
      </c>
      <c r="Z11" s="26">
        <v>212.9</v>
      </c>
      <c r="AA11" s="22">
        <f t="shared" si="5"/>
        <v>0</v>
      </c>
      <c r="AB11" s="48">
        <v>28</v>
      </c>
      <c r="AC11" s="26">
        <v>181.7</v>
      </c>
      <c r="AD11" s="22">
        <f t="shared" si="6"/>
        <v>153.7</v>
      </c>
      <c r="AE11" s="48"/>
      <c r="AF11" s="26"/>
      <c r="AG11" s="22">
        <f t="shared" si="7"/>
        <v>0</v>
      </c>
      <c r="AH11" s="48"/>
      <c r="AI11" s="26"/>
      <c r="AJ11" s="22">
        <f t="shared" si="8"/>
        <v>0</v>
      </c>
      <c r="AK11" s="48">
        <v>0.5</v>
      </c>
      <c r="AL11" s="26">
        <v>0.5</v>
      </c>
      <c r="AM11" s="22">
        <f t="shared" si="9"/>
        <v>0</v>
      </c>
      <c r="AN11" s="48"/>
      <c r="AO11" s="26">
        <v>2.2</v>
      </c>
      <c r="AP11" s="22">
        <f t="shared" si="10"/>
        <v>2.2</v>
      </c>
      <c r="AQ11" s="48">
        <v>1100.1</v>
      </c>
      <c r="AR11" s="26">
        <v>1100.1</v>
      </c>
      <c r="AS11" s="22">
        <f t="shared" si="11"/>
        <v>0</v>
      </c>
    </row>
    <row r="12" spans="1:45" s="1" customFormat="1" ht="18" customHeight="1">
      <c r="A12" s="1">
        <v>0.1</v>
      </c>
      <c r="B12" s="1">
        <v>0.392</v>
      </c>
      <c r="C12" s="35" t="s">
        <v>7</v>
      </c>
      <c r="D12" s="49" t="s">
        <v>8</v>
      </c>
      <c r="E12" s="49"/>
      <c r="F12" s="49"/>
      <c r="G12" s="46">
        <f aca="true" t="shared" si="13" ref="G12:H27">J12+M12+P12+S12+V12+Y12+AB12+AE12+AH12+AK12+AN12+AQ12</f>
        <v>2983.1</v>
      </c>
      <c r="H12" s="47">
        <f t="shared" si="13"/>
        <v>6911.200000000002</v>
      </c>
      <c r="I12" s="23">
        <f t="shared" si="12"/>
        <v>3928.1000000000017</v>
      </c>
      <c r="J12" s="48">
        <v>1922.4</v>
      </c>
      <c r="K12" s="26">
        <v>5828.3</v>
      </c>
      <c r="L12" s="23">
        <f t="shared" si="0"/>
        <v>3905.9</v>
      </c>
      <c r="M12" s="48">
        <v>70.5</v>
      </c>
      <c r="N12" s="26">
        <v>70.4</v>
      </c>
      <c r="O12" s="23">
        <f t="shared" si="1"/>
        <v>-0.09999999999999432</v>
      </c>
      <c r="P12" s="48">
        <v>85</v>
      </c>
      <c r="Q12" s="26">
        <v>92.1</v>
      </c>
      <c r="R12" s="23">
        <f t="shared" si="2"/>
        <v>7.099999999999994</v>
      </c>
      <c r="S12" s="48">
        <v>78.6</v>
      </c>
      <c r="T12" s="26">
        <v>78.6</v>
      </c>
      <c r="U12" s="23">
        <f t="shared" si="3"/>
        <v>0</v>
      </c>
      <c r="V12" s="48">
        <v>98.3</v>
      </c>
      <c r="W12" s="26">
        <v>97.1</v>
      </c>
      <c r="X12" s="23">
        <f t="shared" si="4"/>
        <v>-1.2000000000000028</v>
      </c>
      <c r="Y12" s="48">
        <v>40.9</v>
      </c>
      <c r="Z12" s="26">
        <v>48.6</v>
      </c>
      <c r="AA12" s="23">
        <f t="shared" si="5"/>
        <v>7.700000000000003</v>
      </c>
      <c r="AB12" s="48">
        <v>139</v>
      </c>
      <c r="AC12" s="26">
        <v>137.2</v>
      </c>
      <c r="AD12" s="23">
        <f t="shared" si="6"/>
        <v>-1.8000000000000114</v>
      </c>
      <c r="AE12" s="48">
        <v>61.7</v>
      </c>
      <c r="AF12" s="26">
        <v>61.7</v>
      </c>
      <c r="AG12" s="23">
        <f t="shared" si="7"/>
        <v>0</v>
      </c>
      <c r="AH12" s="48">
        <v>31.1</v>
      </c>
      <c r="AI12" s="26">
        <v>31.1</v>
      </c>
      <c r="AJ12" s="23">
        <f t="shared" si="8"/>
        <v>0</v>
      </c>
      <c r="AK12" s="48">
        <v>24.5</v>
      </c>
      <c r="AL12" s="26">
        <v>31.7</v>
      </c>
      <c r="AM12" s="23">
        <f t="shared" si="9"/>
        <v>7.199999999999999</v>
      </c>
      <c r="AN12" s="48">
        <v>86.1</v>
      </c>
      <c r="AO12" s="26">
        <v>88.1</v>
      </c>
      <c r="AP12" s="23">
        <f t="shared" si="10"/>
        <v>2</v>
      </c>
      <c r="AQ12" s="48">
        <v>345</v>
      </c>
      <c r="AR12" s="26">
        <v>346.3</v>
      </c>
      <c r="AS12" s="23">
        <f t="shared" si="11"/>
        <v>1.3000000000000114</v>
      </c>
    </row>
    <row r="13" spans="1:45" s="1" customFormat="1" ht="30" customHeight="1">
      <c r="A13" s="1">
        <v>0.225</v>
      </c>
      <c r="B13" s="1">
        <v>0.1125</v>
      </c>
      <c r="C13" s="35" t="s">
        <v>9</v>
      </c>
      <c r="D13" s="49" t="s">
        <v>10</v>
      </c>
      <c r="E13" s="49"/>
      <c r="F13" s="49"/>
      <c r="G13" s="46">
        <f t="shared" si="13"/>
        <v>563.6000000000001</v>
      </c>
      <c r="H13" s="47">
        <f t="shared" si="13"/>
        <v>724</v>
      </c>
      <c r="I13" s="23">
        <f t="shared" si="12"/>
        <v>160.39999999999986</v>
      </c>
      <c r="J13" s="48">
        <v>518.7</v>
      </c>
      <c r="K13" s="26">
        <v>581.4</v>
      </c>
      <c r="L13" s="23">
        <f t="shared" si="0"/>
        <v>62.69999999999993</v>
      </c>
      <c r="M13" s="48"/>
      <c r="N13" s="26"/>
      <c r="O13" s="23">
        <f t="shared" si="1"/>
        <v>0</v>
      </c>
      <c r="P13" s="48"/>
      <c r="Q13" s="26">
        <v>4.9</v>
      </c>
      <c r="R13" s="23">
        <f t="shared" si="2"/>
        <v>4.9</v>
      </c>
      <c r="S13" s="48"/>
      <c r="T13" s="26"/>
      <c r="U13" s="23">
        <f t="shared" si="3"/>
        <v>0</v>
      </c>
      <c r="V13" s="48"/>
      <c r="W13" s="26"/>
      <c r="X13" s="23">
        <f t="shared" si="4"/>
        <v>0</v>
      </c>
      <c r="Y13" s="48">
        <v>5.2</v>
      </c>
      <c r="Z13" s="26">
        <v>7.9</v>
      </c>
      <c r="AA13" s="23">
        <f t="shared" si="5"/>
        <v>2.7</v>
      </c>
      <c r="AB13" s="48"/>
      <c r="AC13" s="26"/>
      <c r="AD13" s="23">
        <f t="shared" si="6"/>
        <v>0</v>
      </c>
      <c r="AE13" s="48"/>
      <c r="AF13" s="26">
        <v>2.1</v>
      </c>
      <c r="AG13" s="23">
        <f t="shared" si="7"/>
        <v>2.1</v>
      </c>
      <c r="AH13" s="48">
        <v>32.5</v>
      </c>
      <c r="AI13" s="26">
        <v>110.6</v>
      </c>
      <c r="AJ13" s="23">
        <f t="shared" si="8"/>
        <v>78.1</v>
      </c>
      <c r="AK13" s="48"/>
      <c r="AL13" s="26"/>
      <c r="AM13" s="23">
        <f t="shared" si="9"/>
        <v>0</v>
      </c>
      <c r="AN13" s="48">
        <v>0.2</v>
      </c>
      <c r="AO13" s="26">
        <v>10.1</v>
      </c>
      <c r="AP13" s="23">
        <f t="shared" si="10"/>
        <v>9.9</v>
      </c>
      <c r="AQ13" s="48">
        <v>7</v>
      </c>
      <c r="AR13" s="26">
        <v>7</v>
      </c>
      <c r="AS13" s="23">
        <f t="shared" si="11"/>
        <v>0</v>
      </c>
    </row>
    <row r="14" spans="2:45" s="1" customFormat="1" ht="30.75" customHeight="1">
      <c r="B14" s="1">
        <v>1</v>
      </c>
      <c r="C14" s="35" t="s">
        <v>11</v>
      </c>
      <c r="D14" s="49" t="s">
        <v>12</v>
      </c>
      <c r="E14" s="49"/>
      <c r="F14" s="49"/>
      <c r="G14" s="46">
        <f t="shared" si="13"/>
        <v>247.29999999999995</v>
      </c>
      <c r="H14" s="47">
        <f t="shared" si="13"/>
        <v>957.6000000000003</v>
      </c>
      <c r="I14" s="23">
        <f t="shared" si="12"/>
        <v>710.3000000000003</v>
      </c>
      <c r="J14" s="48">
        <v>195.2</v>
      </c>
      <c r="K14" s="26">
        <v>740.2</v>
      </c>
      <c r="L14" s="23">
        <f t="shared" si="0"/>
        <v>545</v>
      </c>
      <c r="M14" s="48">
        <v>2.5</v>
      </c>
      <c r="N14" s="26">
        <v>1.6</v>
      </c>
      <c r="O14" s="23">
        <f t="shared" si="1"/>
        <v>-0.8999999999999999</v>
      </c>
      <c r="P14" s="48">
        <v>2.5</v>
      </c>
      <c r="Q14" s="26">
        <v>14.6</v>
      </c>
      <c r="R14" s="23">
        <f t="shared" si="2"/>
        <v>12.1</v>
      </c>
      <c r="S14" s="48"/>
      <c r="T14" s="26">
        <v>50.2</v>
      </c>
      <c r="U14" s="23">
        <f t="shared" si="3"/>
        <v>50.2</v>
      </c>
      <c r="V14" s="48"/>
      <c r="W14" s="26">
        <v>0.8</v>
      </c>
      <c r="X14" s="23">
        <f t="shared" si="4"/>
        <v>0.8</v>
      </c>
      <c r="Y14" s="48">
        <v>4.7</v>
      </c>
      <c r="Z14" s="26">
        <v>9.7</v>
      </c>
      <c r="AA14" s="23">
        <f t="shared" si="5"/>
        <v>4.999999999999999</v>
      </c>
      <c r="AB14" s="48">
        <v>1.2</v>
      </c>
      <c r="AC14" s="26">
        <v>3.6</v>
      </c>
      <c r="AD14" s="23">
        <f t="shared" si="6"/>
        <v>2.4000000000000004</v>
      </c>
      <c r="AE14" s="48"/>
      <c r="AF14" s="26">
        <v>4.7</v>
      </c>
      <c r="AG14" s="23">
        <f t="shared" si="7"/>
        <v>4.7</v>
      </c>
      <c r="AH14" s="48">
        <v>7.8</v>
      </c>
      <c r="AI14" s="26">
        <v>71.7</v>
      </c>
      <c r="AJ14" s="23">
        <f t="shared" si="8"/>
        <v>63.900000000000006</v>
      </c>
      <c r="AK14" s="48">
        <v>1</v>
      </c>
      <c r="AL14" s="26">
        <v>1.1</v>
      </c>
      <c r="AM14" s="23">
        <f t="shared" si="9"/>
        <v>0.10000000000000009</v>
      </c>
      <c r="AN14" s="48">
        <v>0.7</v>
      </c>
      <c r="AO14" s="26">
        <v>8.9</v>
      </c>
      <c r="AP14" s="23">
        <f t="shared" si="10"/>
        <v>8.200000000000001</v>
      </c>
      <c r="AQ14" s="48">
        <v>31.7</v>
      </c>
      <c r="AR14" s="26">
        <v>50.5</v>
      </c>
      <c r="AS14" s="23">
        <f t="shared" si="11"/>
        <v>18.8</v>
      </c>
    </row>
    <row r="15" spans="2:45" s="1" customFormat="1" ht="39.75" customHeight="1">
      <c r="B15" s="1">
        <v>0.9</v>
      </c>
      <c r="C15" s="35" t="s">
        <v>13</v>
      </c>
      <c r="D15" s="49" t="s">
        <v>14</v>
      </c>
      <c r="E15" s="49"/>
      <c r="F15" s="49"/>
      <c r="G15" s="46">
        <f t="shared" si="13"/>
        <v>361.99999999999994</v>
      </c>
      <c r="H15" s="47">
        <f t="shared" si="13"/>
        <v>361.99999999999994</v>
      </c>
      <c r="I15" s="23">
        <f t="shared" si="12"/>
        <v>0</v>
      </c>
      <c r="J15" s="48">
        <v>290.7</v>
      </c>
      <c r="K15" s="26">
        <v>290.7</v>
      </c>
      <c r="L15" s="23">
        <f t="shared" si="0"/>
        <v>0</v>
      </c>
      <c r="M15" s="48">
        <v>3.6</v>
      </c>
      <c r="N15" s="26">
        <v>3.6</v>
      </c>
      <c r="O15" s="23">
        <f t="shared" si="1"/>
        <v>0</v>
      </c>
      <c r="P15" s="48">
        <v>10.2</v>
      </c>
      <c r="Q15" s="26">
        <v>10.2</v>
      </c>
      <c r="R15" s="23">
        <f t="shared" si="2"/>
        <v>0</v>
      </c>
      <c r="S15" s="48"/>
      <c r="T15" s="26"/>
      <c r="U15" s="23">
        <f t="shared" si="3"/>
        <v>0</v>
      </c>
      <c r="V15" s="48">
        <v>0.9</v>
      </c>
      <c r="W15" s="26">
        <v>0.9</v>
      </c>
      <c r="X15" s="23">
        <f t="shared" si="4"/>
        <v>0</v>
      </c>
      <c r="Y15" s="48">
        <v>12</v>
      </c>
      <c r="Z15" s="26">
        <v>12</v>
      </c>
      <c r="AA15" s="23">
        <f t="shared" si="5"/>
        <v>0</v>
      </c>
      <c r="AB15" s="48">
        <v>0.8</v>
      </c>
      <c r="AC15" s="26">
        <v>0.8</v>
      </c>
      <c r="AD15" s="23">
        <f t="shared" si="6"/>
        <v>0</v>
      </c>
      <c r="AE15" s="48"/>
      <c r="AF15" s="26"/>
      <c r="AG15" s="23">
        <f t="shared" si="7"/>
        <v>0</v>
      </c>
      <c r="AH15" s="48">
        <v>2.9</v>
      </c>
      <c r="AI15" s="26">
        <v>2.9</v>
      </c>
      <c r="AJ15" s="23">
        <f t="shared" si="8"/>
        <v>0</v>
      </c>
      <c r="AK15" s="48">
        <v>0.7</v>
      </c>
      <c r="AL15" s="26">
        <v>0.7</v>
      </c>
      <c r="AM15" s="23">
        <f t="shared" si="9"/>
        <v>0</v>
      </c>
      <c r="AN15" s="48">
        <v>5.2</v>
      </c>
      <c r="AO15" s="26">
        <v>5.2</v>
      </c>
      <c r="AP15" s="23">
        <f t="shared" si="10"/>
        <v>0</v>
      </c>
      <c r="AQ15" s="48">
        <v>35</v>
      </c>
      <c r="AR15" s="26">
        <v>35</v>
      </c>
      <c r="AS15" s="23">
        <f t="shared" si="11"/>
        <v>0</v>
      </c>
    </row>
    <row r="16" spans="1:45" s="1" customFormat="1" ht="15">
      <c r="A16" s="1">
        <v>0.5</v>
      </c>
      <c r="B16" s="1">
        <v>0.5</v>
      </c>
      <c r="C16" s="35" t="s">
        <v>38</v>
      </c>
      <c r="D16" s="49" t="s">
        <v>37</v>
      </c>
      <c r="E16" s="49"/>
      <c r="F16" s="49"/>
      <c r="G16" s="46">
        <f t="shared" si="13"/>
        <v>3.7</v>
      </c>
      <c r="H16" s="47">
        <f t="shared" si="13"/>
        <v>13</v>
      </c>
      <c r="I16" s="23">
        <f t="shared" si="12"/>
        <v>9.3</v>
      </c>
      <c r="J16" s="48">
        <v>3.7</v>
      </c>
      <c r="K16" s="26">
        <v>3.7</v>
      </c>
      <c r="L16" s="23">
        <f t="shared" si="0"/>
        <v>0</v>
      </c>
      <c r="M16" s="48"/>
      <c r="N16" s="26"/>
      <c r="O16" s="23">
        <f t="shared" si="1"/>
        <v>0</v>
      </c>
      <c r="P16" s="48"/>
      <c r="Q16" s="26"/>
      <c r="R16" s="23">
        <f t="shared" si="2"/>
        <v>0</v>
      </c>
      <c r="S16" s="48"/>
      <c r="T16" s="26"/>
      <c r="U16" s="23">
        <f t="shared" si="3"/>
        <v>0</v>
      </c>
      <c r="V16" s="48"/>
      <c r="W16" s="26">
        <v>9.3</v>
      </c>
      <c r="X16" s="23">
        <f t="shared" si="4"/>
        <v>9.3</v>
      </c>
      <c r="Y16" s="48"/>
      <c r="Z16" s="26"/>
      <c r="AA16" s="23">
        <f t="shared" si="5"/>
        <v>0</v>
      </c>
      <c r="AB16" s="48"/>
      <c r="AC16" s="26"/>
      <c r="AD16" s="23">
        <f t="shared" si="6"/>
        <v>0</v>
      </c>
      <c r="AE16" s="48"/>
      <c r="AF16" s="26"/>
      <c r="AG16" s="23">
        <f t="shared" si="7"/>
        <v>0</v>
      </c>
      <c r="AH16" s="48"/>
      <c r="AI16" s="26"/>
      <c r="AJ16" s="23">
        <f t="shared" si="8"/>
        <v>0</v>
      </c>
      <c r="AK16" s="48"/>
      <c r="AL16" s="26"/>
      <c r="AM16" s="23">
        <f t="shared" si="9"/>
        <v>0</v>
      </c>
      <c r="AN16" s="48"/>
      <c r="AO16" s="26"/>
      <c r="AP16" s="23">
        <f t="shared" si="10"/>
        <v>0</v>
      </c>
      <c r="AQ16" s="48"/>
      <c r="AR16" s="26"/>
      <c r="AS16" s="23">
        <f t="shared" si="11"/>
        <v>0</v>
      </c>
    </row>
    <row r="17" spans="1:45" s="1" customFormat="1" ht="26.25" customHeight="1">
      <c r="A17" s="1">
        <v>0.45</v>
      </c>
      <c r="B17" s="1">
        <v>0.45</v>
      </c>
      <c r="C17" s="35" t="s">
        <v>15</v>
      </c>
      <c r="D17" s="49" t="s">
        <v>16</v>
      </c>
      <c r="E17" s="49"/>
      <c r="F17" s="49"/>
      <c r="G17" s="46">
        <f t="shared" si="13"/>
        <v>5.300000000000001</v>
      </c>
      <c r="H17" s="47">
        <f t="shared" si="13"/>
        <v>5.300000000000001</v>
      </c>
      <c r="I17" s="23">
        <f t="shared" si="12"/>
        <v>0</v>
      </c>
      <c r="J17" s="48">
        <v>0.4</v>
      </c>
      <c r="K17" s="26">
        <v>0.4</v>
      </c>
      <c r="L17" s="23">
        <f t="shared" si="0"/>
        <v>0</v>
      </c>
      <c r="M17" s="48">
        <v>4.9</v>
      </c>
      <c r="N17" s="26">
        <v>4.9</v>
      </c>
      <c r="O17" s="23">
        <f t="shared" si="1"/>
        <v>0</v>
      </c>
      <c r="P17" s="48"/>
      <c r="Q17" s="26"/>
      <c r="R17" s="23">
        <f t="shared" si="2"/>
        <v>0</v>
      </c>
      <c r="S17" s="48"/>
      <c r="T17" s="26"/>
      <c r="U17" s="23">
        <f t="shared" si="3"/>
        <v>0</v>
      </c>
      <c r="V17" s="48"/>
      <c r="W17" s="26"/>
      <c r="X17" s="23">
        <f t="shared" si="4"/>
        <v>0</v>
      </c>
      <c r="Y17" s="48"/>
      <c r="Z17" s="26"/>
      <c r="AA17" s="23">
        <f t="shared" si="5"/>
        <v>0</v>
      </c>
      <c r="AB17" s="48"/>
      <c r="AC17" s="26"/>
      <c r="AD17" s="23">
        <f t="shared" si="6"/>
        <v>0</v>
      </c>
      <c r="AE17" s="48"/>
      <c r="AF17" s="26"/>
      <c r="AG17" s="23">
        <f t="shared" si="7"/>
        <v>0</v>
      </c>
      <c r="AH17" s="48"/>
      <c r="AI17" s="26"/>
      <c r="AJ17" s="23">
        <f t="shared" si="8"/>
        <v>0</v>
      </c>
      <c r="AK17" s="48"/>
      <c r="AL17" s="26"/>
      <c r="AM17" s="23">
        <f t="shared" si="9"/>
        <v>0</v>
      </c>
      <c r="AN17" s="48"/>
      <c r="AO17" s="26"/>
      <c r="AP17" s="23">
        <f t="shared" si="10"/>
        <v>0</v>
      </c>
      <c r="AQ17" s="48"/>
      <c r="AR17" s="26"/>
      <c r="AS17" s="23">
        <f t="shared" si="11"/>
        <v>0</v>
      </c>
    </row>
    <row r="18" spans="1:45" s="1" customFormat="1" ht="17.25" customHeight="1">
      <c r="A18" s="1">
        <v>1</v>
      </c>
      <c r="C18" s="35" t="s">
        <v>17</v>
      </c>
      <c r="D18" s="49" t="s">
        <v>18</v>
      </c>
      <c r="E18" s="49"/>
      <c r="F18" s="49"/>
      <c r="G18" s="46">
        <f t="shared" si="13"/>
        <v>1702.1999999999998</v>
      </c>
      <c r="H18" s="47">
        <f t="shared" si="13"/>
        <v>1617.2</v>
      </c>
      <c r="I18" s="23">
        <f t="shared" si="12"/>
        <v>-84.99999999999977</v>
      </c>
      <c r="J18" s="48">
        <v>968.5</v>
      </c>
      <c r="K18" s="26">
        <v>870.5</v>
      </c>
      <c r="L18" s="23">
        <f t="shared" si="0"/>
        <v>-98</v>
      </c>
      <c r="M18" s="48">
        <v>28.8</v>
      </c>
      <c r="N18" s="26">
        <v>28</v>
      </c>
      <c r="O18" s="23">
        <f t="shared" si="1"/>
        <v>-0.8000000000000007</v>
      </c>
      <c r="P18" s="48">
        <v>55.7</v>
      </c>
      <c r="Q18" s="26">
        <v>54.3</v>
      </c>
      <c r="R18" s="23">
        <f t="shared" si="2"/>
        <v>-1.4000000000000057</v>
      </c>
      <c r="S18" s="48">
        <v>74.1</v>
      </c>
      <c r="T18" s="26">
        <v>74.2</v>
      </c>
      <c r="U18" s="23">
        <f t="shared" si="3"/>
        <v>0.10000000000000853</v>
      </c>
      <c r="V18" s="48">
        <v>12.2</v>
      </c>
      <c r="W18" s="26">
        <v>12.1</v>
      </c>
      <c r="X18" s="23">
        <f t="shared" si="4"/>
        <v>-0.09999999999999964</v>
      </c>
      <c r="Y18" s="48">
        <v>136.8</v>
      </c>
      <c r="Z18" s="26">
        <v>135.1</v>
      </c>
      <c r="AA18" s="23">
        <f t="shared" si="5"/>
        <v>-1.700000000000017</v>
      </c>
      <c r="AB18" s="48">
        <v>30.6</v>
      </c>
      <c r="AC18" s="26">
        <v>30.4</v>
      </c>
      <c r="AD18" s="23">
        <f t="shared" si="6"/>
        <v>-0.20000000000000284</v>
      </c>
      <c r="AE18" s="48">
        <v>12.4</v>
      </c>
      <c r="AF18" s="26">
        <v>12.2</v>
      </c>
      <c r="AG18" s="23">
        <f t="shared" si="7"/>
        <v>-0.20000000000000107</v>
      </c>
      <c r="AH18" s="48">
        <v>161.3</v>
      </c>
      <c r="AI18" s="26">
        <v>135.7</v>
      </c>
      <c r="AJ18" s="23">
        <f t="shared" si="8"/>
        <v>-25.600000000000023</v>
      </c>
      <c r="AK18" s="48">
        <v>8.7</v>
      </c>
      <c r="AL18" s="26">
        <v>7.7</v>
      </c>
      <c r="AM18" s="23">
        <f t="shared" si="9"/>
        <v>-0.9999999999999991</v>
      </c>
      <c r="AN18" s="48">
        <v>53.1</v>
      </c>
      <c r="AO18" s="26">
        <v>48.1</v>
      </c>
      <c r="AP18" s="23">
        <f t="shared" si="10"/>
        <v>-5</v>
      </c>
      <c r="AQ18" s="48">
        <v>160</v>
      </c>
      <c r="AR18" s="26">
        <v>208.9</v>
      </c>
      <c r="AS18" s="23">
        <f t="shared" si="11"/>
        <v>48.900000000000006</v>
      </c>
    </row>
    <row r="19" spans="3:45" s="1" customFormat="1" ht="15">
      <c r="C19" s="35" t="s">
        <v>19</v>
      </c>
      <c r="D19" s="49" t="s">
        <v>20</v>
      </c>
      <c r="E19" s="49"/>
      <c r="F19" s="49"/>
      <c r="G19" s="46">
        <f t="shared" si="13"/>
        <v>1579.6</v>
      </c>
      <c r="H19" s="47">
        <f t="shared" si="13"/>
        <v>2670.6999999999994</v>
      </c>
      <c r="I19" s="23">
        <f t="shared" si="12"/>
        <v>1091.0999999999995</v>
      </c>
      <c r="J19" s="48">
        <v>1434.9</v>
      </c>
      <c r="K19" s="26">
        <v>2526.7</v>
      </c>
      <c r="L19" s="23">
        <f t="shared" si="0"/>
        <v>1091.7999999999997</v>
      </c>
      <c r="M19" s="48">
        <v>0.1</v>
      </c>
      <c r="N19" s="26">
        <v>0.1</v>
      </c>
      <c r="O19" s="23">
        <f t="shared" si="1"/>
        <v>0</v>
      </c>
      <c r="P19" s="48">
        <v>1.6</v>
      </c>
      <c r="Q19" s="26">
        <v>1.6</v>
      </c>
      <c r="R19" s="23">
        <f t="shared" si="2"/>
        <v>0</v>
      </c>
      <c r="S19" s="48">
        <v>87.4</v>
      </c>
      <c r="T19" s="26">
        <v>87.4</v>
      </c>
      <c r="U19" s="23">
        <f t="shared" si="3"/>
        <v>0</v>
      </c>
      <c r="V19" s="48">
        <v>0.6</v>
      </c>
      <c r="W19" s="26">
        <v>0.6</v>
      </c>
      <c r="X19" s="23">
        <f t="shared" si="4"/>
        <v>0</v>
      </c>
      <c r="Y19" s="48">
        <v>7.9</v>
      </c>
      <c r="Z19" s="26">
        <v>7.9</v>
      </c>
      <c r="AA19" s="23">
        <f t="shared" si="5"/>
        <v>0</v>
      </c>
      <c r="AB19" s="48"/>
      <c r="AC19" s="26"/>
      <c r="AD19" s="23">
        <f t="shared" si="6"/>
        <v>0</v>
      </c>
      <c r="AE19" s="48"/>
      <c r="AF19" s="26"/>
      <c r="AG19" s="23">
        <f t="shared" si="7"/>
        <v>0</v>
      </c>
      <c r="AH19" s="48"/>
      <c r="AI19" s="26"/>
      <c r="AJ19" s="23">
        <f t="shared" si="8"/>
        <v>0</v>
      </c>
      <c r="AK19" s="48">
        <v>0.7</v>
      </c>
      <c r="AL19" s="26">
        <v>0.7</v>
      </c>
      <c r="AM19" s="23">
        <f t="shared" si="9"/>
        <v>0</v>
      </c>
      <c r="AN19" s="48">
        <v>7.6</v>
      </c>
      <c r="AO19" s="26">
        <v>7.6</v>
      </c>
      <c r="AP19" s="23">
        <f t="shared" si="10"/>
        <v>0</v>
      </c>
      <c r="AQ19" s="48">
        <v>38.8</v>
      </c>
      <c r="AR19" s="26">
        <v>38.1</v>
      </c>
      <c r="AS19" s="23">
        <f t="shared" si="11"/>
        <v>-0.6999999999999957</v>
      </c>
    </row>
    <row r="20" spans="3:45" s="1" customFormat="1" ht="15">
      <c r="C20" s="35" t="s">
        <v>21</v>
      </c>
      <c r="D20" s="49" t="s">
        <v>22</v>
      </c>
      <c r="E20" s="49"/>
      <c r="F20" s="49"/>
      <c r="G20" s="46">
        <f t="shared" si="13"/>
        <v>0</v>
      </c>
      <c r="H20" s="47">
        <f t="shared" si="13"/>
        <v>0</v>
      </c>
      <c r="I20" s="23">
        <f t="shared" si="12"/>
        <v>0</v>
      </c>
      <c r="J20" s="48"/>
      <c r="K20" s="26"/>
      <c r="L20" s="23">
        <f t="shared" si="0"/>
        <v>0</v>
      </c>
      <c r="M20" s="48"/>
      <c r="N20" s="26"/>
      <c r="O20" s="23">
        <f t="shared" si="1"/>
        <v>0</v>
      </c>
      <c r="P20" s="48"/>
      <c r="Q20" s="26"/>
      <c r="R20" s="23">
        <f t="shared" si="2"/>
        <v>0</v>
      </c>
      <c r="S20" s="48"/>
      <c r="T20" s="26"/>
      <c r="U20" s="23">
        <f t="shared" si="3"/>
        <v>0</v>
      </c>
      <c r="V20" s="48"/>
      <c r="W20" s="26"/>
      <c r="X20" s="23">
        <f t="shared" si="4"/>
        <v>0</v>
      </c>
      <c r="Y20" s="48"/>
      <c r="Z20" s="26"/>
      <c r="AA20" s="23">
        <f t="shared" si="5"/>
        <v>0</v>
      </c>
      <c r="AB20" s="48"/>
      <c r="AC20" s="26"/>
      <c r="AD20" s="23">
        <f t="shared" si="6"/>
        <v>0</v>
      </c>
      <c r="AE20" s="48"/>
      <c r="AF20" s="26"/>
      <c r="AG20" s="23">
        <f t="shared" si="7"/>
        <v>0</v>
      </c>
      <c r="AH20" s="48"/>
      <c r="AI20" s="26"/>
      <c r="AJ20" s="23">
        <f t="shared" si="8"/>
        <v>0</v>
      </c>
      <c r="AK20" s="48"/>
      <c r="AL20" s="26"/>
      <c r="AM20" s="23">
        <f t="shared" si="9"/>
        <v>0</v>
      </c>
      <c r="AN20" s="48"/>
      <c r="AO20" s="26"/>
      <c r="AP20" s="23">
        <f t="shared" si="10"/>
        <v>0</v>
      </c>
      <c r="AQ20" s="48"/>
      <c r="AR20" s="26"/>
      <c r="AS20" s="23">
        <f t="shared" si="11"/>
        <v>0</v>
      </c>
    </row>
    <row r="21" spans="3:45" s="6" customFormat="1" ht="15">
      <c r="C21" s="50" t="s">
        <v>23</v>
      </c>
      <c r="D21" s="51" t="s">
        <v>24</v>
      </c>
      <c r="E21" s="51"/>
      <c r="F21" s="51"/>
      <c r="G21" s="46">
        <f t="shared" si="13"/>
        <v>291.9</v>
      </c>
      <c r="H21" s="47">
        <f t="shared" si="13"/>
        <v>998.9000000000002</v>
      </c>
      <c r="I21" s="23">
        <f t="shared" si="12"/>
        <v>707.0000000000002</v>
      </c>
      <c r="J21" s="52">
        <v>108</v>
      </c>
      <c r="K21" s="27">
        <v>238.4</v>
      </c>
      <c r="L21" s="23">
        <f t="shared" si="0"/>
        <v>130.4</v>
      </c>
      <c r="M21" s="52">
        <v>25.7</v>
      </c>
      <c r="N21" s="27">
        <v>224.8</v>
      </c>
      <c r="O21" s="23">
        <f t="shared" si="1"/>
        <v>199.10000000000002</v>
      </c>
      <c r="P21" s="52"/>
      <c r="Q21" s="27">
        <v>6.7</v>
      </c>
      <c r="R21" s="23">
        <f t="shared" si="2"/>
        <v>6.7</v>
      </c>
      <c r="S21" s="52">
        <v>46.2</v>
      </c>
      <c r="T21" s="27">
        <v>93.7</v>
      </c>
      <c r="U21" s="23">
        <f t="shared" si="3"/>
        <v>47.5</v>
      </c>
      <c r="V21" s="52">
        <v>0.5</v>
      </c>
      <c r="W21" s="27">
        <v>15.6</v>
      </c>
      <c r="X21" s="23">
        <f t="shared" si="4"/>
        <v>15.1</v>
      </c>
      <c r="Y21" s="52">
        <v>1.5</v>
      </c>
      <c r="Z21" s="27">
        <v>1.5</v>
      </c>
      <c r="AA21" s="23">
        <f t="shared" si="5"/>
        <v>0</v>
      </c>
      <c r="AB21" s="52">
        <v>24.3</v>
      </c>
      <c r="AC21" s="27">
        <v>52.6</v>
      </c>
      <c r="AD21" s="23">
        <f t="shared" si="6"/>
        <v>28.3</v>
      </c>
      <c r="AE21" s="52">
        <v>74.3</v>
      </c>
      <c r="AF21" s="27">
        <v>124.2</v>
      </c>
      <c r="AG21" s="23">
        <f t="shared" si="7"/>
        <v>49.900000000000006</v>
      </c>
      <c r="AH21" s="52"/>
      <c r="AI21" s="27">
        <v>230</v>
      </c>
      <c r="AJ21" s="23">
        <f t="shared" si="8"/>
        <v>230</v>
      </c>
      <c r="AK21" s="52">
        <v>1.2</v>
      </c>
      <c r="AL21" s="27">
        <v>1.2</v>
      </c>
      <c r="AM21" s="23">
        <f t="shared" si="9"/>
        <v>0</v>
      </c>
      <c r="AN21" s="52"/>
      <c r="AO21" s="27"/>
      <c r="AP21" s="23">
        <f t="shared" si="10"/>
        <v>0</v>
      </c>
      <c r="AQ21" s="52">
        <v>10.2</v>
      </c>
      <c r="AR21" s="27">
        <v>10.2</v>
      </c>
      <c r="AS21" s="23">
        <f t="shared" si="11"/>
        <v>0</v>
      </c>
    </row>
    <row r="22" spans="3:45" s="6" customFormat="1" ht="16.5" customHeight="1">
      <c r="C22" s="50" t="s">
        <v>25</v>
      </c>
      <c r="D22" s="51" t="s">
        <v>26</v>
      </c>
      <c r="E22" s="51"/>
      <c r="F22" s="51"/>
      <c r="G22" s="46">
        <f t="shared" si="13"/>
        <v>10925.400000000001</v>
      </c>
      <c r="H22" s="47">
        <f t="shared" si="13"/>
        <v>13003.699999999999</v>
      </c>
      <c r="I22" s="23">
        <f t="shared" si="12"/>
        <v>2078.2999999999975</v>
      </c>
      <c r="J22" s="52">
        <v>4725.6</v>
      </c>
      <c r="K22" s="27">
        <v>5742.7</v>
      </c>
      <c r="L22" s="23">
        <f t="shared" si="0"/>
        <v>1017.0999999999995</v>
      </c>
      <c r="M22" s="52">
        <v>383.7</v>
      </c>
      <c r="N22" s="27">
        <v>452.7</v>
      </c>
      <c r="O22" s="23">
        <f t="shared" si="1"/>
        <v>69</v>
      </c>
      <c r="P22" s="52">
        <v>1072.8</v>
      </c>
      <c r="Q22" s="27">
        <v>1271.9</v>
      </c>
      <c r="R22" s="23">
        <f t="shared" si="2"/>
        <v>199.10000000000014</v>
      </c>
      <c r="S22" s="52">
        <v>164.3</v>
      </c>
      <c r="T22" s="27">
        <v>179.9</v>
      </c>
      <c r="U22" s="23">
        <f t="shared" si="3"/>
        <v>15.599999999999994</v>
      </c>
      <c r="V22" s="52">
        <v>202</v>
      </c>
      <c r="W22" s="27">
        <v>211.9</v>
      </c>
      <c r="X22" s="23">
        <f t="shared" si="4"/>
        <v>9.900000000000006</v>
      </c>
      <c r="Y22" s="52">
        <v>1148</v>
      </c>
      <c r="Z22" s="27">
        <v>1147.5</v>
      </c>
      <c r="AA22" s="23">
        <f t="shared" si="5"/>
        <v>-0.5</v>
      </c>
      <c r="AB22" s="52">
        <v>329</v>
      </c>
      <c r="AC22" s="27">
        <v>353.6</v>
      </c>
      <c r="AD22" s="23">
        <f t="shared" si="6"/>
        <v>24.600000000000023</v>
      </c>
      <c r="AE22" s="52">
        <v>192.8</v>
      </c>
      <c r="AF22" s="27">
        <v>271.7</v>
      </c>
      <c r="AG22" s="23">
        <f t="shared" si="7"/>
        <v>78.89999999999998</v>
      </c>
      <c r="AH22" s="52">
        <v>550</v>
      </c>
      <c r="AI22" s="27">
        <v>790.3</v>
      </c>
      <c r="AJ22" s="23">
        <f t="shared" si="8"/>
        <v>240.29999999999995</v>
      </c>
      <c r="AK22" s="52">
        <v>140.6</v>
      </c>
      <c r="AL22" s="27">
        <v>130</v>
      </c>
      <c r="AM22" s="23">
        <f t="shared" si="9"/>
        <v>-10.599999999999994</v>
      </c>
      <c r="AN22" s="52">
        <v>1116.1</v>
      </c>
      <c r="AO22" s="27">
        <v>1493.9</v>
      </c>
      <c r="AP22" s="23">
        <f t="shared" si="10"/>
        <v>377.8000000000002</v>
      </c>
      <c r="AQ22" s="52">
        <v>900.5</v>
      </c>
      <c r="AR22" s="27">
        <v>957.6</v>
      </c>
      <c r="AS22" s="23">
        <f t="shared" si="11"/>
        <v>57.10000000000002</v>
      </c>
    </row>
    <row r="23" spans="3:45" s="6" customFormat="1" ht="16.5" customHeight="1">
      <c r="C23" s="50"/>
      <c r="D23" s="53" t="s">
        <v>60</v>
      </c>
      <c r="E23" s="54"/>
      <c r="F23" s="55"/>
      <c r="G23" s="46">
        <f t="shared" si="13"/>
        <v>0</v>
      </c>
      <c r="H23" s="47">
        <f t="shared" si="13"/>
        <v>3.5</v>
      </c>
      <c r="I23" s="23"/>
      <c r="J23" s="52"/>
      <c r="K23" s="27">
        <v>3.5</v>
      </c>
      <c r="L23" s="23"/>
      <c r="M23" s="52"/>
      <c r="N23" s="27"/>
      <c r="O23" s="23"/>
      <c r="P23" s="52"/>
      <c r="Q23" s="27"/>
      <c r="R23" s="23"/>
      <c r="S23" s="52"/>
      <c r="T23" s="27"/>
      <c r="U23" s="23"/>
      <c r="V23" s="52"/>
      <c r="W23" s="27"/>
      <c r="X23" s="23"/>
      <c r="Y23" s="52"/>
      <c r="Z23" s="27"/>
      <c r="AA23" s="23"/>
      <c r="AB23" s="52"/>
      <c r="AC23" s="27"/>
      <c r="AD23" s="23"/>
      <c r="AE23" s="52"/>
      <c r="AF23" s="27"/>
      <c r="AG23" s="23"/>
      <c r="AH23" s="52"/>
      <c r="AI23" s="27"/>
      <c r="AJ23" s="23"/>
      <c r="AK23" s="52"/>
      <c r="AL23" s="27"/>
      <c r="AM23" s="23"/>
      <c r="AN23" s="52"/>
      <c r="AO23" s="27"/>
      <c r="AP23" s="23"/>
      <c r="AQ23" s="52"/>
      <c r="AR23" s="27"/>
      <c r="AS23" s="23"/>
    </row>
    <row r="24" spans="1:45" s="1" customFormat="1" ht="15">
      <c r="A24" s="1">
        <v>1</v>
      </c>
      <c r="C24" s="35" t="s">
        <v>27</v>
      </c>
      <c r="D24" s="49" t="s">
        <v>28</v>
      </c>
      <c r="E24" s="49"/>
      <c r="F24" s="49"/>
      <c r="G24" s="46">
        <f t="shared" si="13"/>
        <v>4698.6</v>
      </c>
      <c r="H24" s="47">
        <f t="shared" si="13"/>
        <v>5364.799999999999</v>
      </c>
      <c r="I24" s="23">
        <f t="shared" si="12"/>
        <v>666.1999999999989</v>
      </c>
      <c r="J24" s="48">
        <v>1444.9</v>
      </c>
      <c r="K24" s="26">
        <v>1715.1</v>
      </c>
      <c r="L24" s="23">
        <f t="shared" si="0"/>
        <v>270.1999999999998</v>
      </c>
      <c r="M24" s="48">
        <v>248.5</v>
      </c>
      <c r="N24" s="26">
        <v>255.2</v>
      </c>
      <c r="O24" s="23">
        <f t="shared" si="1"/>
        <v>6.699999999999989</v>
      </c>
      <c r="P24" s="48">
        <v>201.7</v>
      </c>
      <c r="Q24" s="26">
        <v>202.2</v>
      </c>
      <c r="R24" s="23">
        <f t="shared" si="2"/>
        <v>0.5</v>
      </c>
      <c r="S24" s="48">
        <v>432.6</v>
      </c>
      <c r="T24" s="26">
        <v>472</v>
      </c>
      <c r="U24" s="23">
        <f t="shared" si="3"/>
        <v>39.39999999999998</v>
      </c>
      <c r="V24" s="48">
        <v>333</v>
      </c>
      <c r="W24" s="26">
        <v>344.1</v>
      </c>
      <c r="X24" s="23">
        <f t="shared" si="4"/>
        <v>11.100000000000023</v>
      </c>
      <c r="Y24" s="48">
        <v>212.2</v>
      </c>
      <c r="Z24" s="26">
        <v>316.7</v>
      </c>
      <c r="AA24" s="23">
        <f t="shared" si="5"/>
        <v>104.5</v>
      </c>
      <c r="AB24" s="48">
        <v>769.5</v>
      </c>
      <c r="AC24" s="26">
        <v>762</v>
      </c>
      <c r="AD24" s="23">
        <f t="shared" si="6"/>
        <v>-7.5</v>
      </c>
      <c r="AE24" s="48">
        <v>235.8</v>
      </c>
      <c r="AF24" s="26">
        <v>274.6</v>
      </c>
      <c r="AG24" s="23">
        <f t="shared" si="7"/>
        <v>38.80000000000001</v>
      </c>
      <c r="AH24" s="48">
        <v>199.2</v>
      </c>
      <c r="AI24" s="26">
        <v>317.4</v>
      </c>
      <c r="AJ24" s="23">
        <f t="shared" si="8"/>
        <v>118.19999999999999</v>
      </c>
      <c r="AK24" s="48">
        <v>154.7</v>
      </c>
      <c r="AL24" s="26">
        <v>205.2</v>
      </c>
      <c r="AM24" s="23">
        <f t="shared" si="9"/>
        <v>50.5</v>
      </c>
      <c r="AN24" s="48">
        <v>270</v>
      </c>
      <c r="AO24" s="26">
        <v>292.2</v>
      </c>
      <c r="AP24" s="23">
        <f t="shared" si="10"/>
        <v>22.19999999999999</v>
      </c>
      <c r="AQ24" s="48">
        <v>196.5</v>
      </c>
      <c r="AR24" s="26">
        <v>208.1</v>
      </c>
      <c r="AS24" s="23">
        <f t="shared" si="11"/>
        <v>11.599999999999994</v>
      </c>
    </row>
    <row r="25" spans="3:45" s="1" customFormat="1" ht="27" customHeight="1">
      <c r="C25" s="35" t="s">
        <v>29</v>
      </c>
      <c r="D25" s="49" t="s">
        <v>30</v>
      </c>
      <c r="E25" s="49"/>
      <c r="F25" s="49"/>
      <c r="G25" s="46">
        <f t="shared" si="13"/>
        <v>9.7</v>
      </c>
      <c r="H25" s="47">
        <f t="shared" si="13"/>
        <v>9.7</v>
      </c>
      <c r="I25" s="23">
        <f t="shared" si="12"/>
        <v>0</v>
      </c>
      <c r="J25" s="48"/>
      <c r="K25" s="26"/>
      <c r="L25" s="23">
        <f t="shared" si="0"/>
        <v>0</v>
      </c>
      <c r="M25" s="48"/>
      <c r="N25" s="26"/>
      <c r="O25" s="23">
        <f t="shared" si="1"/>
        <v>0</v>
      </c>
      <c r="P25" s="48"/>
      <c r="Q25" s="26"/>
      <c r="R25" s="23">
        <f t="shared" si="2"/>
        <v>0</v>
      </c>
      <c r="S25" s="48"/>
      <c r="T25" s="26"/>
      <c r="U25" s="23">
        <f t="shared" si="3"/>
        <v>0</v>
      </c>
      <c r="V25" s="48"/>
      <c r="W25" s="26"/>
      <c r="X25" s="23">
        <f t="shared" si="4"/>
        <v>0</v>
      </c>
      <c r="Y25" s="48">
        <v>9.2</v>
      </c>
      <c r="Z25" s="26">
        <v>9.2</v>
      </c>
      <c r="AA25" s="23">
        <f t="shared" si="5"/>
        <v>0</v>
      </c>
      <c r="AB25" s="48">
        <v>0.5</v>
      </c>
      <c r="AC25" s="26">
        <v>0.5</v>
      </c>
      <c r="AD25" s="23">
        <f t="shared" si="6"/>
        <v>0</v>
      </c>
      <c r="AE25" s="48"/>
      <c r="AF25" s="26"/>
      <c r="AG25" s="23">
        <f t="shared" si="7"/>
        <v>0</v>
      </c>
      <c r="AH25" s="48"/>
      <c r="AI25" s="26"/>
      <c r="AJ25" s="23">
        <f t="shared" si="8"/>
        <v>0</v>
      </c>
      <c r="AK25" s="48"/>
      <c r="AL25" s="26"/>
      <c r="AM25" s="23">
        <f t="shared" si="9"/>
        <v>0</v>
      </c>
      <c r="AN25" s="48"/>
      <c r="AO25" s="26"/>
      <c r="AP25" s="23">
        <f t="shared" si="10"/>
        <v>0</v>
      </c>
      <c r="AQ25" s="48"/>
      <c r="AR25" s="26"/>
      <c r="AS25" s="23">
        <f t="shared" si="11"/>
        <v>0</v>
      </c>
    </row>
    <row r="26" spans="3:45" s="1" customFormat="1" ht="39.75" customHeight="1">
      <c r="C26" s="35" t="s">
        <v>31</v>
      </c>
      <c r="D26" s="49" t="s">
        <v>32</v>
      </c>
      <c r="E26" s="49"/>
      <c r="F26" s="49"/>
      <c r="G26" s="46">
        <f t="shared" si="13"/>
        <v>42.8</v>
      </c>
      <c r="H26" s="47">
        <f t="shared" si="13"/>
        <v>42.699999999999996</v>
      </c>
      <c r="I26" s="23">
        <f t="shared" si="12"/>
        <v>-0.10000000000000142</v>
      </c>
      <c r="J26" s="48">
        <v>33.8</v>
      </c>
      <c r="K26" s="26">
        <v>33.8</v>
      </c>
      <c r="L26" s="23">
        <f t="shared" si="0"/>
        <v>0</v>
      </c>
      <c r="M26" s="48"/>
      <c r="N26" s="26"/>
      <c r="O26" s="23">
        <f t="shared" si="1"/>
        <v>0</v>
      </c>
      <c r="P26" s="48">
        <v>3.7</v>
      </c>
      <c r="Q26" s="26">
        <v>3.7</v>
      </c>
      <c r="R26" s="23">
        <f t="shared" si="2"/>
        <v>0</v>
      </c>
      <c r="S26" s="48"/>
      <c r="T26" s="26"/>
      <c r="U26" s="23">
        <f t="shared" si="3"/>
        <v>0</v>
      </c>
      <c r="V26" s="48"/>
      <c r="W26" s="26"/>
      <c r="X26" s="23">
        <f t="shared" si="4"/>
        <v>0</v>
      </c>
      <c r="Y26" s="48">
        <v>0.4</v>
      </c>
      <c r="Z26" s="26">
        <v>0.4</v>
      </c>
      <c r="AA26" s="23">
        <f t="shared" si="5"/>
        <v>0</v>
      </c>
      <c r="AB26" s="48"/>
      <c r="AC26" s="26"/>
      <c r="AD26" s="23">
        <f t="shared" si="6"/>
        <v>0</v>
      </c>
      <c r="AE26" s="48"/>
      <c r="AF26" s="26"/>
      <c r="AG26" s="23">
        <f t="shared" si="7"/>
        <v>0</v>
      </c>
      <c r="AH26" s="48"/>
      <c r="AI26" s="26"/>
      <c r="AJ26" s="23">
        <f t="shared" si="8"/>
        <v>0</v>
      </c>
      <c r="AK26" s="48">
        <v>1.7</v>
      </c>
      <c r="AL26" s="26">
        <v>1.6</v>
      </c>
      <c r="AM26" s="23">
        <f t="shared" si="9"/>
        <v>-0.09999999999999987</v>
      </c>
      <c r="AN26" s="48">
        <v>2.9</v>
      </c>
      <c r="AO26" s="26">
        <v>2.9</v>
      </c>
      <c r="AP26" s="23">
        <f t="shared" si="10"/>
        <v>0</v>
      </c>
      <c r="AQ26" s="48">
        <v>0.3</v>
      </c>
      <c r="AR26" s="26">
        <v>0.3</v>
      </c>
      <c r="AS26" s="23">
        <f t="shared" si="11"/>
        <v>0</v>
      </c>
    </row>
    <row r="27" spans="3:45" ht="20.25" customHeight="1">
      <c r="C27" s="35" t="s">
        <v>61</v>
      </c>
      <c r="D27" s="29" t="s">
        <v>59</v>
      </c>
      <c r="E27" s="29"/>
      <c r="F27" s="29"/>
      <c r="G27" s="46">
        <f t="shared" si="13"/>
        <v>0</v>
      </c>
      <c r="H27" s="47">
        <f t="shared" si="13"/>
        <v>17.3</v>
      </c>
      <c r="I27" s="56"/>
      <c r="J27" s="48"/>
      <c r="K27" s="26">
        <v>17.3</v>
      </c>
      <c r="L27" s="23">
        <f t="shared" si="0"/>
        <v>17.3</v>
      </c>
      <c r="M27" s="48"/>
      <c r="N27" s="26"/>
      <c r="O27" s="23">
        <f t="shared" si="1"/>
        <v>0</v>
      </c>
      <c r="P27" s="48"/>
      <c r="Q27" s="26"/>
      <c r="R27" s="23">
        <f t="shared" si="2"/>
        <v>0</v>
      </c>
      <c r="S27" s="48"/>
      <c r="T27" s="26"/>
      <c r="U27" s="23">
        <f t="shared" si="3"/>
        <v>0</v>
      </c>
      <c r="V27" s="48"/>
      <c r="W27" s="26"/>
      <c r="X27" s="23">
        <f t="shared" si="4"/>
        <v>0</v>
      </c>
      <c r="Y27" s="48"/>
      <c r="Z27" s="26"/>
      <c r="AA27" s="23">
        <f t="shared" si="5"/>
        <v>0</v>
      </c>
      <c r="AB27" s="48"/>
      <c r="AC27" s="26"/>
      <c r="AD27" s="23">
        <f t="shared" si="6"/>
        <v>0</v>
      </c>
      <c r="AE27" s="48"/>
      <c r="AF27" s="26"/>
      <c r="AG27" s="23">
        <f t="shared" si="7"/>
        <v>0</v>
      </c>
      <c r="AH27" s="48"/>
      <c r="AI27" s="26"/>
      <c r="AJ27" s="23">
        <f t="shared" si="8"/>
        <v>0</v>
      </c>
      <c r="AK27" s="48"/>
      <c r="AL27" s="26"/>
      <c r="AM27" s="23">
        <f t="shared" si="9"/>
        <v>0</v>
      </c>
      <c r="AN27" s="48"/>
      <c r="AO27" s="26"/>
      <c r="AP27" s="23">
        <f t="shared" si="10"/>
        <v>0</v>
      </c>
      <c r="AQ27" s="48"/>
      <c r="AR27" s="26"/>
      <c r="AS27" s="23">
        <f t="shared" si="11"/>
        <v>0</v>
      </c>
    </row>
  </sheetData>
  <sheetProtection/>
  <mergeCells count="33">
    <mergeCell ref="AK6:AM6"/>
    <mergeCell ref="AN6:AP6"/>
    <mergeCell ref="AQ6:AS6"/>
    <mergeCell ref="D9:F9"/>
    <mergeCell ref="D26:F26"/>
    <mergeCell ref="D27:F27"/>
    <mergeCell ref="S6:U6"/>
    <mergeCell ref="V6:X6"/>
    <mergeCell ref="Y6:AA6"/>
    <mergeCell ref="AB6:AD6"/>
    <mergeCell ref="AE6:AG6"/>
    <mergeCell ref="AH6:AJ6"/>
    <mergeCell ref="D6:F6"/>
    <mergeCell ref="G6:I6"/>
    <mergeCell ref="J6:L6"/>
    <mergeCell ref="M6:O6"/>
    <mergeCell ref="D8:F8"/>
    <mergeCell ref="D11:F11"/>
    <mergeCell ref="P6:R6"/>
    <mergeCell ref="D12:F12"/>
    <mergeCell ref="D13:F13"/>
    <mergeCell ref="D14:F14"/>
    <mergeCell ref="D15:F15"/>
    <mergeCell ref="D16:F16"/>
    <mergeCell ref="D17:F17"/>
    <mergeCell ref="D25:F25"/>
    <mergeCell ref="D24:F24"/>
    <mergeCell ref="D18:F18"/>
    <mergeCell ref="D19:F19"/>
    <mergeCell ref="D20:F20"/>
    <mergeCell ref="D21:F21"/>
    <mergeCell ref="D22:F22"/>
    <mergeCell ref="D23:F23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D1">
      <selection activeCell="O11" sqref="O11"/>
    </sheetView>
  </sheetViews>
  <sheetFormatPr defaultColWidth="9.140625" defaultRowHeight="15"/>
  <cols>
    <col min="1" max="3" width="0" style="0" hidden="1" customWidth="1"/>
  </cols>
  <sheetData>
    <row r="1" spans="1:11" ht="18.75">
      <c r="A1" t="s">
        <v>63</v>
      </c>
      <c r="C1" s="1"/>
      <c r="D1" s="2" t="s">
        <v>35</v>
      </c>
      <c r="E1" s="1"/>
      <c r="F1" s="1"/>
      <c r="K1" s="1"/>
    </row>
    <row r="2" spans="3:11" ht="15">
      <c r="C2" s="3"/>
      <c r="D2" s="1"/>
      <c r="E2" s="1"/>
      <c r="F2" s="1"/>
      <c r="K2" s="1"/>
    </row>
    <row r="3" spans="3:11" ht="15">
      <c r="C3" s="3"/>
      <c r="E3" s="1"/>
      <c r="F3" s="1"/>
      <c r="K3" s="1"/>
    </row>
    <row r="4" spans="3:12" ht="15">
      <c r="C4" s="3"/>
      <c r="D4" s="1"/>
      <c r="E4" s="1"/>
      <c r="F4" s="1"/>
      <c r="K4" s="1"/>
      <c r="L4" t="s">
        <v>54</v>
      </c>
    </row>
    <row r="5" spans="1:12" ht="15" customHeight="1">
      <c r="A5" s="60" t="s">
        <v>55</v>
      </c>
      <c r="B5" s="59"/>
      <c r="C5" s="33" t="s">
        <v>0</v>
      </c>
      <c r="D5" s="31" t="s">
        <v>1</v>
      </c>
      <c r="E5" s="31"/>
      <c r="F5" s="31"/>
      <c r="G5" s="61">
        <v>41640</v>
      </c>
      <c r="H5" s="31"/>
      <c r="I5" s="61">
        <v>41671</v>
      </c>
      <c r="J5" s="31"/>
      <c r="K5" s="62" t="s">
        <v>36</v>
      </c>
      <c r="L5" s="62"/>
    </row>
    <row r="6" spans="1:13" ht="30" customHeight="1">
      <c r="A6" s="60"/>
      <c r="B6" s="59"/>
      <c r="C6" s="33"/>
      <c r="D6" s="31"/>
      <c r="E6" s="31"/>
      <c r="F6" s="31"/>
      <c r="G6" s="63" t="s">
        <v>56</v>
      </c>
      <c r="H6" s="64" t="s">
        <v>57</v>
      </c>
      <c r="I6" s="65" t="s">
        <v>56</v>
      </c>
      <c r="J6" s="64" t="s">
        <v>57</v>
      </c>
      <c r="K6" s="63" t="s">
        <v>56</v>
      </c>
      <c r="L6" s="64" t="s">
        <v>57</v>
      </c>
      <c r="M6" s="9"/>
    </row>
    <row r="7" spans="1:13" ht="15">
      <c r="A7" s="4" t="s">
        <v>40</v>
      </c>
      <c r="B7" s="4" t="s">
        <v>39</v>
      </c>
      <c r="C7" s="16" t="s">
        <v>2</v>
      </c>
      <c r="D7" s="42" t="s">
        <v>3</v>
      </c>
      <c r="E7" s="42"/>
      <c r="F7" s="42"/>
      <c r="G7" s="66">
        <f>SUM(G8:G23)-G17</f>
        <v>26955.500000000004</v>
      </c>
      <c r="H7" s="66">
        <f>SUM(H8:H23)-H17</f>
        <v>2004.38</v>
      </c>
      <c r="I7" s="66">
        <f>I8+I9+I10+I11+I12+I13+I14+I15+I16+I18+I19+I21+I22+I23+I24+I20</f>
        <v>36648.5</v>
      </c>
      <c r="J7" s="66">
        <f>J8+J9+J10+J11+J12+J13+J14+J15+J16+J18+J19+J21+J22+J23+J24</f>
        <v>4269.092450000001</v>
      </c>
      <c r="K7" s="66">
        <f>I7-G7</f>
        <v>9692.999999999996</v>
      </c>
      <c r="L7" s="66">
        <f>SUM(L8:L23)</f>
        <v>2264.7124500000004</v>
      </c>
      <c r="M7" s="4"/>
    </row>
    <row r="8" spans="1:13" ht="15">
      <c r="A8" s="1"/>
      <c r="B8" s="1">
        <v>0.0555</v>
      </c>
      <c r="C8" s="5" t="s">
        <v>5</v>
      </c>
      <c r="D8" s="49" t="s">
        <v>6</v>
      </c>
      <c r="E8" s="49"/>
      <c r="F8" s="49"/>
      <c r="G8" s="67">
        <v>3583</v>
      </c>
      <c r="H8" s="67">
        <f aca="true" t="shared" si="0" ref="H8:H19">G8*B8</f>
        <v>198.8565</v>
      </c>
      <c r="I8" s="67">
        <v>4037.5</v>
      </c>
      <c r="J8" s="67">
        <f>I8*B8</f>
        <v>224.08125</v>
      </c>
      <c r="K8" s="67">
        <f>I8-G8</f>
        <v>454.5</v>
      </c>
      <c r="L8" s="67">
        <f>J8-H8</f>
        <v>25.22475</v>
      </c>
      <c r="M8" s="1"/>
    </row>
    <row r="9" spans="1:13" ht="15">
      <c r="A9" s="1">
        <v>0.1</v>
      </c>
      <c r="B9" s="1">
        <v>0.392</v>
      </c>
      <c r="C9" s="5" t="s">
        <v>7</v>
      </c>
      <c r="D9" s="49" t="s">
        <v>8</v>
      </c>
      <c r="E9" s="49"/>
      <c r="F9" s="49"/>
      <c r="G9" s="67">
        <v>2983</v>
      </c>
      <c r="H9" s="67">
        <f t="shared" si="0"/>
        <v>1169.336</v>
      </c>
      <c r="I9" s="67">
        <v>6911.1</v>
      </c>
      <c r="J9" s="67">
        <f>I9*B9</f>
        <v>2709.1512000000002</v>
      </c>
      <c r="K9" s="67">
        <f>I9-G9</f>
        <v>3928.1000000000004</v>
      </c>
      <c r="L9" s="67">
        <f>J9-H9</f>
        <v>1539.8152000000002</v>
      </c>
      <c r="M9" s="1"/>
    </row>
    <row r="10" spans="1:13" ht="15">
      <c r="A10" s="1">
        <v>0.225</v>
      </c>
      <c r="B10" s="1">
        <v>0.1125</v>
      </c>
      <c r="C10" s="5" t="s">
        <v>9</v>
      </c>
      <c r="D10" s="49" t="s">
        <v>10</v>
      </c>
      <c r="E10" s="49"/>
      <c r="F10" s="49"/>
      <c r="G10" s="67">
        <v>521</v>
      </c>
      <c r="H10" s="67">
        <f t="shared" si="0"/>
        <v>58.612500000000004</v>
      </c>
      <c r="I10" s="67">
        <v>676.8</v>
      </c>
      <c r="J10" s="67">
        <f>I10*B10</f>
        <v>76.14</v>
      </c>
      <c r="K10" s="67">
        <f>I10-G10</f>
        <v>155.79999999999995</v>
      </c>
      <c r="L10" s="67">
        <f>J10-H10</f>
        <v>17.527499999999996</v>
      </c>
      <c r="M10" s="1"/>
    </row>
    <row r="11" spans="1:13" ht="15">
      <c r="A11" s="1"/>
      <c r="B11" s="1">
        <v>1</v>
      </c>
      <c r="C11" s="5" t="s">
        <v>11</v>
      </c>
      <c r="D11" s="49" t="s">
        <v>12</v>
      </c>
      <c r="E11" s="49"/>
      <c r="F11" s="49"/>
      <c r="G11" s="67">
        <v>247.3</v>
      </c>
      <c r="H11" s="67">
        <f t="shared" si="0"/>
        <v>247.3</v>
      </c>
      <c r="I11" s="67">
        <v>957.6</v>
      </c>
      <c r="J11" s="67">
        <f>I11*B11</f>
        <v>957.6</v>
      </c>
      <c r="K11" s="67">
        <f>I11-G11</f>
        <v>710.3</v>
      </c>
      <c r="L11" s="67">
        <f>J11-H11</f>
        <v>710.3</v>
      </c>
      <c r="M11" s="1"/>
    </row>
    <row r="12" spans="1:13" ht="15">
      <c r="A12" s="1"/>
      <c r="B12" s="1">
        <v>0.9</v>
      </c>
      <c r="C12" s="5" t="s">
        <v>13</v>
      </c>
      <c r="D12" s="49" t="s">
        <v>14</v>
      </c>
      <c r="E12" s="49"/>
      <c r="F12" s="49"/>
      <c r="G12" s="67">
        <v>362.1</v>
      </c>
      <c r="H12" s="67">
        <f t="shared" si="0"/>
        <v>325.89000000000004</v>
      </c>
      <c r="I12" s="67">
        <v>325.9</v>
      </c>
      <c r="J12" s="67">
        <f>I12*B12</f>
        <v>293.31</v>
      </c>
      <c r="K12" s="67">
        <f>I12-G12</f>
        <v>-36.200000000000045</v>
      </c>
      <c r="L12" s="67">
        <f>J12-H12</f>
        <v>-32.58000000000004</v>
      </c>
      <c r="M12" s="1"/>
    </row>
    <row r="13" spans="1:13" ht="15">
      <c r="A13" s="1">
        <v>0.5</v>
      </c>
      <c r="B13" s="1">
        <v>0.5</v>
      </c>
      <c r="C13" s="5" t="s">
        <v>38</v>
      </c>
      <c r="D13" s="49" t="s">
        <v>37</v>
      </c>
      <c r="E13" s="49"/>
      <c r="F13" s="49"/>
      <c r="G13" s="67">
        <v>3.8</v>
      </c>
      <c r="H13" s="67">
        <f t="shared" si="0"/>
        <v>1.9</v>
      </c>
      <c r="I13" s="67">
        <v>13.1</v>
      </c>
      <c r="J13" s="67">
        <f>I13*B13</f>
        <v>6.55</v>
      </c>
      <c r="K13" s="67">
        <f>I13-G13</f>
        <v>9.3</v>
      </c>
      <c r="L13" s="67">
        <f>J13-H13</f>
        <v>4.65</v>
      </c>
      <c r="M13" s="1"/>
    </row>
    <row r="14" spans="1:13" ht="15">
      <c r="A14" s="1">
        <v>0.45</v>
      </c>
      <c r="B14" s="1">
        <v>0.45</v>
      </c>
      <c r="C14" s="5" t="s">
        <v>15</v>
      </c>
      <c r="D14" s="49" t="s">
        <v>16</v>
      </c>
      <c r="E14" s="49"/>
      <c r="F14" s="49"/>
      <c r="G14" s="67">
        <v>5.3</v>
      </c>
      <c r="H14" s="67">
        <f t="shared" si="0"/>
        <v>2.385</v>
      </c>
      <c r="I14" s="67">
        <v>4.8</v>
      </c>
      <c r="J14" s="67">
        <f>I14*B14</f>
        <v>2.16</v>
      </c>
      <c r="K14" s="67">
        <f>I14-G14</f>
        <v>-0.5</v>
      </c>
      <c r="L14" s="67">
        <f>J14-H14</f>
        <v>-0.22499999999999964</v>
      </c>
      <c r="M14" s="1"/>
    </row>
    <row r="15" spans="1:13" ht="15">
      <c r="A15" s="1">
        <v>1</v>
      </c>
      <c r="B15" s="1"/>
      <c r="C15" s="5" t="s">
        <v>17</v>
      </c>
      <c r="D15" s="49" t="s">
        <v>18</v>
      </c>
      <c r="E15" s="49"/>
      <c r="F15" s="49"/>
      <c r="G15" s="67">
        <v>1702.2</v>
      </c>
      <c r="H15" s="67">
        <f t="shared" si="0"/>
        <v>0</v>
      </c>
      <c r="I15" s="67">
        <v>1617.2</v>
      </c>
      <c r="J15" s="67">
        <f>I15*B15</f>
        <v>0</v>
      </c>
      <c r="K15" s="67">
        <f>I15-G15</f>
        <v>-85</v>
      </c>
      <c r="L15" s="67">
        <f>J15-H15</f>
        <v>0</v>
      </c>
      <c r="M15" s="1"/>
    </row>
    <row r="16" spans="1:13" ht="15">
      <c r="A16" s="1"/>
      <c r="B16" s="1">
        <v>0</v>
      </c>
      <c r="C16" s="5" t="s">
        <v>19</v>
      </c>
      <c r="D16" s="49" t="s">
        <v>20</v>
      </c>
      <c r="E16" s="49"/>
      <c r="F16" s="49"/>
      <c r="G16" s="67">
        <v>1579.5</v>
      </c>
      <c r="H16" s="67">
        <f t="shared" si="0"/>
        <v>0</v>
      </c>
      <c r="I16" s="67">
        <v>2670.7</v>
      </c>
      <c r="J16" s="67">
        <f>I16*B16</f>
        <v>0</v>
      </c>
      <c r="K16" s="67">
        <f>I16-G16</f>
        <v>1091.1999999999998</v>
      </c>
      <c r="L16" s="67">
        <f>J16-H16</f>
        <v>0</v>
      </c>
      <c r="M16" s="1"/>
    </row>
    <row r="17" spans="1:13" ht="15">
      <c r="A17" s="1"/>
      <c r="B17" s="1"/>
      <c r="C17" s="5" t="s">
        <v>21</v>
      </c>
      <c r="D17" s="49" t="s">
        <v>22</v>
      </c>
      <c r="E17" s="49"/>
      <c r="F17" s="49"/>
      <c r="G17" s="67"/>
      <c r="H17" s="67">
        <f t="shared" si="0"/>
        <v>0</v>
      </c>
      <c r="I17" s="67"/>
      <c r="J17" s="67">
        <f>I17*B17</f>
        <v>0</v>
      </c>
      <c r="K17" s="67">
        <f>I17-G17</f>
        <v>0</v>
      </c>
      <c r="L17" s="67">
        <f>J17-H17</f>
        <v>0</v>
      </c>
      <c r="M17" s="1"/>
    </row>
    <row r="18" spans="1:13" ht="15">
      <c r="A18" s="6"/>
      <c r="B18" s="6"/>
      <c r="C18" s="17" t="s">
        <v>23</v>
      </c>
      <c r="D18" s="51" t="s">
        <v>24</v>
      </c>
      <c r="E18" s="51"/>
      <c r="F18" s="51"/>
      <c r="G18" s="68">
        <v>291.9</v>
      </c>
      <c r="H18" s="67">
        <f t="shared" si="0"/>
        <v>0</v>
      </c>
      <c r="I18" s="68">
        <v>999</v>
      </c>
      <c r="J18" s="67">
        <f>I18*B18</f>
        <v>0</v>
      </c>
      <c r="K18" s="67">
        <f>I18-G18</f>
        <v>707.1</v>
      </c>
      <c r="L18" s="67">
        <f>J18-H18</f>
        <v>0</v>
      </c>
      <c r="M18" s="6"/>
    </row>
    <row r="19" spans="1:13" ht="15">
      <c r="A19" s="6"/>
      <c r="B19" s="6"/>
      <c r="C19" s="17" t="s">
        <v>25</v>
      </c>
      <c r="D19" s="51" t="s">
        <v>26</v>
      </c>
      <c r="E19" s="51"/>
      <c r="F19" s="51"/>
      <c r="G19" s="68">
        <v>10925.4</v>
      </c>
      <c r="H19" s="67">
        <f t="shared" si="0"/>
        <v>0</v>
      </c>
      <c r="I19" s="68">
        <v>13003.7</v>
      </c>
      <c r="J19" s="67">
        <f>I19*B19</f>
        <v>0</v>
      </c>
      <c r="K19" s="67">
        <f>I19-G19</f>
        <v>2078.300000000001</v>
      </c>
      <c r="L19" s="67">
        <f>J19-H19</f>
        <v>0</v>
      </c>
      <c r="M19" s="6"/>
    </row>
    <row r="20" spans="1:13" ht="15">
      <c r="A20" s="6"/>
      <c r="B20" s="6"/>
      <c r="C20" s="17" t="s">
        <v>62</v>
      </c>
      <c r="D20" s="69" t="s">
        <v>60</v>
      </c>
      <c r="E20" s="69"/>
      <c r="F20" s="69"/>
      <c r="G20" s="68"/>
      <c r="H20" s="67"/>
      <c r="I20" s="68">
        <v>3.5</v>
      </c>
      <c r="J20" s="67">
        <f>I20*B20</f>
        <v>0</v>
      </c>
      <c r="K20" s="67"/>
      <c r="L20" s="67"/>
      <c r="M20" s="6"/>
    </row>
    <row r="21" spans="1:13" ht="15">
      <c r="A21" s="1">
        <v>1</v>
      </c>
      <c r="B21" s="1"/>
      <c r="C21" s="5" t="s">
        <v>27</v>
      </c>
      <c r="D21" s="49" t="s">
        <v>28</v>
      </c>
      <c r="E21" s="49"/>
      <c r="F21" s="49"/>
      <c r="G21" s="67">
        <v>4698.4</v>
      </c>
      <c r="H21" s="67"/>
      <c r="I21" s="67">
        <v>5364.7</v>
      </c>
      <c r="J21" s="67">
        <f>I21*B21</f>
        <v>0</v>
      </c>
      <c r="K21" s="67">
        <f>I21-G21</f>
        <v>666.3000000000002</v>
      </c>
      <c r="L21" s="67">
        <f>J21-H21</f>
        <v>0</v>
      </c>
      <c r="M21" s="1"/>
    </row>
    <row r="22" spans="1:13" ht="15">
      <c r="A22" s="1"/>
      <c r="B22" s="1"/>
      <c r="C22" s="5" t="s">
        <v>29</v>
      </c>
      <c r="D22" s="49" t="s">
        <v>30</v>
      </c>
      <c r="E22" s="49"/>
      <c r="F22" s="49"/>
      <c r="G22" s="67">
        <v>9.7</v>
      </c>
      <c r="H22" s="67"/>
      <c r="I22" s="67">
        <v>9.7</v>
      </c>
      <c r="J22" s="67">
        <f>I22*B22</f>
        <v>0</v>
      </c>
      <c r="K22" s="67">
        <f>I22-G22</f>
        <v>0</v>
      </c>
      <c r="L22" s="67">
        <f>J22-H22</f>
        <v>0</v>
      </c>
      <c r="M22" s="1"/>
    </row>
    <row r="23" spans="1:13" ht="15">
      <c r="A23" s="1"/>
      <c r="B23" s="1"/>
      <c r="C23" s="5" t="s">
        <v>31</v>
      </c>
      <c r="D23" s="49" t="s">
        <v>32</v>
      </c>
      <c r="E23" s="49"/>
      <c r="F23" s="49"/>
      <c r="G23" s="67">
        <v>42.9</v>
      </c>
      <c r="H23" s="67">
        <v>0.1</v>
      </c>
      <c r="I23" s="67">
        <v>42.8</v>
      </c>
      <c r="J23" s="67">
        <v>0.1</v>
      </c>
      <c r="K23" s="67">
        <f>I23-G23</f>
        <v>-0.10000000000000142</v>
      </c>
      <c r="L23" s="67">
        <f>J23-H23</f>
        <v>0</v>
      </c>
      <c r="M23" s="1"/>
    </row>
    <row r="24" spans="1:13" ht="15">
      <c r="A24" s="1"/>
      <c r="B24" s="1"/>
      <c r="C24" s="5" t="s">
        <v>61</v>
      </c>
      <c r="D24" s="49" t="s">
        <v>59</v>
      </c>
      <c r="E24" s="49"/>
      <c r="F24" s="49"/>
      <c r="G24" s="67"/>
      <c r="H24" s="67"/>
      <c r="I24" s="67">
        <v>10.4</v>
      </c>
      <c r="J24" s="67">
        <f>I24*B24</f>
        <v>0</v>
      </c>
      <c r="K24" s="67">
        <f>I24-G24</f>
        <v>10.4</v>
      </c>
      <c r="L24" s="67">
        <f>J24-H24</f>
        <v>0</v>
      </c>
      <c r="M24" s="1"/>
    </row>
    <row r="25" spans="2:12" ht="15">
      <c r="B25" s="10"/>
      <c r="C25" s="11" t="s">
        <v>58</v>
      </c>
      <c r="D25" s="1"/>
      <c r="E25" s="1"/>
      <c r="F25" s="1"/>
      <c r="G25" s="12"/>
      <c r="H25" s="12"/>
      <c r="I25" s="12"/>
      <c r="J25" s="12"/>
      <c r="K25" s="57"/>
      <c r="L25" s="12"/>
    </row>
    <row r="26" spans="3:12" ht="15">
      <c r="C26" s="13"/>
      <c r="D26" s="1"/>
      <c r="E26" s="1"/>
      <c r="F26" s="1"/>
      <c r="G26" s="12"/>
      <c r="H26" s="12"/>
      <c r="I26" s="12"/>
      <c r="J26" s="12"/>
      <c r="K26" s="57"/>
      <c r="L26" s="12"/>
    </row>
    <row r="27" spans="3:11" ht="15">
      <c r="C27" s="32"/>
      <c r="D27" s="32"/>
      <c r="E27" s="32"/>
      <c r="F27" s="32"/>
      <c r="K27" s="1"/>
    </row>
    <row r="28" spans="1:13" ht="15.75">
      <c r="A28" s="14"/>
      <c r="B28" s="14"/>
      <c r="C28" s="15"/>
      <c r="D28" s="15"/>
      <c r="E28" s="15"/>
      <c r="F28" s="15"/>
      <c r="G28" s="14"/>
      <c r="H28" s="14"/>
      <c r="I28" s="14"/>
      <c r="J28" s="14"/>
      <c r="K28" s="15"/>
      <c r="L28" s="14"/>
      <c r="M28" s="14"/>
    </row>
    <row r="29" spans="3:11" ht="15">
      <c r="C29" s="1"/>
      <c r="D29" s="1"/>
      <c r="E29" s="1"/>
      <c r="F29" s="1"/>
      <c r="K29" s="1"/>
    </row>
    <row r="30" spans="3:11" ht="15">
      <c r="C30" s="1"/>
      <c r="D30" s="1"/>
      <c r="E30" s="1"/>
      <c r="F30" s="1"/>
      <c r="K30" s="58"/>
    </row>
  </sheetData>
  <sheetProtection/>
  <mergeCells count="25">
    <mergeCell ref="D8:F8"/>
    <mergeCell ref="C27:F27"/>
    <mergeCell ref="A5:B6"/>
    <mergeCell ref="D18:F18"/>
    <mergeCell ref="D19:F19"/>
    <mergeCell ref="D20:F20"/>
    <mergeCell ref="D21:F21"/>
    <mergeCell ref="D22:F22"/>
    <mergeCell ref="D23:F23"/>
    <mergeCell ref="C5:C6"/>
    <mergeCell ref="D5:F6"/>
    <mergeCell ref="D7:F7"/>
    <mergeCell ref="D9:F9"/>
    <mergeCell ref="D10:F10"/>
    <mergeCell ref="D11:F11"/>
    <mergeCell ref="D12:F12"/>
    <mergeCell ref="D13:F13"/>
    <mergeCell ref="D24:F24"/>
    <mergeCell ref="D14:F14"/>
    <mergeCell ref="D15:F15"/>
    <mergeCell ref="D16:F16"/>
    <mergeCell ref="D17:F17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2014-02-20T14:14:35Z</dcterms:modified>
  <cp:category/>
  <cp:version/>
  <cp:contentType/>
  <cp:contentStatus/>
</cp:coreProperties>
</file>