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<sst xmlns="http://schemas.openxmlformats.org/spreadsheetml/2006/main" count="177" uniqueCount="84">
  <si>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</si>
  <si>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</si>
  <si>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</si>
  <si>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</si>
  <si>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</si>
  <si>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</si>
  <si>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</si>
  <si>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</si>
  <si>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</si>
  <si>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</si>
  <si>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</si>
  <si>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</si>
  <si>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</si>
  <si>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</si>
  <si>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</si>
  <si>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</si>
  <si>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</si>
  <si>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</si>
  <si>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</si>
  <si>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</si>
  <si>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</si>
  <si>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</si>
  <si>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</si>
  <si>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</si>
  <si>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</si>
  <si>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</si>
  <si>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</si>
  <si>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</si>
  <si>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</si>
  <si>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</si>
  <si>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</si>
  <si>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</si>
  <si>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</si>
  <si>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</si>
  <si>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</si>
  <si>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</si>
  <si>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</si>
  <si>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</si>
  <si>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</si>
  <si>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</si>
  <si>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</si>
  <si>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</si>
  <si>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</si>
  <si>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</si>
  <si>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</si>
  <si>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</si>
  <si>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</si>
  <si>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</si>
  <si>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</si>
  <si>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</si>
  <si>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</si>
  <si>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</si>
  <si>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</si>
  <si>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</si>
  <si>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</si>
  <si>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</si>
  <si>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</si>
  <si>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</si>
  <si>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</si>
  <si>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</si>
  <si>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</si>
  <si>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</si>
  <si>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</si>
  <si>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</si>
  <si>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</si>
  <si>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</si>
  <si>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</si>
  <si>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</si>
  <si>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</si>
  <si>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</si>
  <si>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</si>
  <si>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</si>
  <si>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</si>
  <si>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</si>
  <si>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</si>
  <si>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</si>
  <si>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</si>
  <si>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</si>
  <si>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</si>
  <si>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</si>
  <si>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</si>
  <si>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</si>
  <si>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</si>
  <si>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01.12.2020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</si>
</sst>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34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7" t="s">
        <v>2</v>
      </c>
      <c r="E3" s="80" t="s">
        <v>3</v>
      </c>
      <c r="F3" s="81"/>
      <c r="G3" s="82"/>
      <c r="H3" s="89">
        <v>43831</v>
      </c>
      <c r="I3" s="90"/>
      <c r="J3" s="89">
        <v>44136</v>
      </c>
      <c r="K3" s="90"/>
      <c r="L3" s="89">
        <v>44166</v>
      </c>
      <c r="M3" s="90"/>
      <c r="N3" s="71" t="s">
        <v>4</v>
      </c>
      <c r="O3" s="72"/>
      <c r="P3" s="71" t="s">
        <v>71</v>
      </c>
      <c r="Q3" s="72"/>
    </row>
    <row r="4" spans="3:17" s="4" customFormat="1" ht="25.5" customHeight="1">
      <c r="C4" s="5" t="s">
        <v>5</v>
      </c>
      <c r="D4" s="78"/>
      <c r="E4" s="83"/>
      <c r="F4" s="84"/>
      <c r="G4" s="85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9"/>
      <c r="E5" s="86"/>
      <c r="F5" s="87"/>
      <c r="G5" s="88"/>
      <c r="H5" s="6"/>
      <c r="I5" s="7"/>
      <c r="J5" s="6"/>
      <c r="K5" s="7"/>
      <c r="L5" s="6"/>
      <c r="M5" s="7"/>
      <c r="N5" s="9">
        <f>N6/H6</f>
        <v>-0.18354976251503244</v>
      </c>
      <c r="O5" s="9">
        <f>O6/I6</f>
        <v>1.5906638955701375</v>
      </c>
      <c r="P5" s="9">
        <f>P6/J6</f>
        <v>-0.13547756404072367</v>
      </c>
      <c r="Q5" s="9">
        <f>Q6/K6</f>
        <v>-0.2885953380999711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3" t="s">
        <v>11</v>
      </c>
      <c r="F6" s="73"/>
      <c r="G6" s="73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J8+J11+J13+J14+J15+J16+J19+J20+J21+J22+J24+J25+J26+J28+J30+J18+J23+J27+J29+J12</f>
        <v>62194.8</v>
      </c>
      <c r="K6" s="12">
        <f>K8+K11+K13+K14+K15+K16+K19+K20+K21+K22+K24+K25+K26+K28+K30+K18+K23+K27</f>
        <v>15594.5</v>
      </c>
      <c r="L6" s="12">
        <f>L8+L11+L13+L14+L15+L16+L19+L20+L21+L22+L24+L25+L26+L28+L30+L18+L23+L27+L29+L12</f>
        <v>53768.8</v>
      </c>
      <c r="M6" s="12">
        <f>M8+M11+M13+M14+M15+M16+M19+M20+M21+M22+M24+M25+M26+M28+M30+M18+M23+M27</f>
        <v>11094</v>
      </c>
      <c r="N6" s="12">
        <f>L6-H6</f>
        <v>-12087.999999999985</v>
      </c>
      <c r="O6" s="12">
        <f>M6-I6</f>
        <v>6811.7</v>
      </c>
      <c r="P6" s="12">
        <f>L6-J6</f>
        <v>-8426</v>
      </c>
      <c r="Q6" s="12">
        <f>M6-K6</f>
        <v>-4500.5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1158.6</v>
      </c>
      <c r="I8" s="14">
        <v>0</v>
      </c>
      <c r="J8" s="14">
        <v>2295.5</v>
      </c>
      <c r="K8" s="14">
        <v>0</v>
      </c>
      <c r="L8" s="14">
        <v>3588</v>
      </c>
      <c r="M8" s="14">
        <v>0</v>
      </c>
      <c r="N8" s="55">
        <f aca="true" t="shared" si="0" ref="N8:O30">L8-H8</f>
        <v>2429.4</v>
      </c>
      <c r="O8" s="55">
        <f t="shared" si="0"/>
        <v>0</v>
      </c>
      <c r="P8" s="55">
        <f aca="true" t="shared" si="1" ref="P8:Q30">L8-J8</f>
        <v>1292.5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4"/>
      <c r="F9" s="75"/>
      <c r="G9" s="76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4"/>
      <c r="F10" s="75"/>
      <c r="G10" s="76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6211.7</v>
      </c>
      <c r="I11" s="14">
        <v>2955.6</v>
      </c>
      <c r="J11" s="14">
        <v>13576.3</v>
      </c>
      <c r="K11" s="14">
        <v>5626.9</v>
      </c>
      <c r="L11" s="14">
        <v>7779</v>
      </c>
      <c r="M11" s="14">
        <v>3183.6</v>
      </c>
      <c r="N11" s="55">
        <f t="shared" si="0"/>
        <v>1567.3000000000002</v>
      </c>
      <c r="O11" s="55">
        <f t="shared" si="0"/>
        <v>228</v>
      </c>
      <c r="P11" s="55">
        <f t="shared" si="1"/>
        <v>-5797.299999999999</v>
      </c>
      <c r="Q11" s="55">
        <f t="shared" si="1"/>
        <v>-2443.2999999999997</v>
      </c>
    </row>
    <row r="12" spans="4:17" s="1" customFormat="1" ht="18" customHeight="1">
      <c r="D12" s="13" t="s">
        <v>69</v>
      </c>
      <c r="E12" s="67" t="s">
        <v>70</v>
      </c>
      <c r="F12" s="68"/>
      <c r="G12" s="69"/>
      <c r="H12" s="14">
        <v>0</v>
      </c>
      <c r="I12" s="14">
        <v>0</v>
      </c>
      <c r="J12" s="14">
        <v>0</v>
      </c>
      <c r="K12" s="14">
        <v>0</v>
      </c>
      <c r="L12" s="14">
        <v>10.8</v>
      </c>
      <c r="M12" s="14">
        <v>0</v>
      </c>
      <c r="N12" s="55">
        <f t="shared" si="0"/>
        <v>10.8</v>
      </c>
      <c r="O12" s="55">
        <f t="shared" si="0"/>
        <v>0</v>
      </c>
      <c r="P12" s="55">
        <f t="shared" si="1"/>
        <v>10.8</v>
      </c>
      <c r="Q12" s="55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2421.2</v>
      </c>
      <c r="I13" s="14">
        <v>0</v>
      </c>
      <c r="J13" s="14">
        <v>2178.3</v>
      </c>
      <c r="K13" s="14">
        <v>0</v>
      </c>
      <c r="L13" s="14">
        <v>2222.5</v>
      </c>
      <c r="M13" s="14">
        <v>0</v>
      </c>
      <c r="N13" s="55">
        <f t="shared" si="0"/>
        <v>-198.69999999999982</v>
      </c>
      <c r="O13" s="55">
        <f t="shared" si="0"/>
        <v>0</v>
      </c>
      <c r="P13" s="55">
        <f t="shared" si="1"/>
        <v>44.19999999999982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1248.9</v>
      </c>
      <c r="I14" s="14">
        <v>1248.9</v>
      </c>
      <c r="J14" s="14">
        <v>1770.6</v>
      </c>
      <c r="K14" s="14">
        <v>1770.6</v>
      </c>
      <c r="L14" s="14">
        <v>1419.1</v>
      </c>
      <c r="M14" s="14">
        <v>1419.1</v>
      </c>
      <c r="N14" s="55">
        <f t="shared" si="0"/>
        <v>170.19999999999982</v>
      </c>
      <c r="O14" s="55">
        <f t="shared" si="0"/>
        <v>170.19999999999982</v>
      </c>
      <c r="P14" s="55">
        <f t="shared" si="1"/>
        <v>-351.5</v>
      </c>
      <c r="Q14" s="55">
        <f t="shared" si="1"/>
        <v>-351.5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41.4</v>
      </c>
      <c r="I16" s="14">
        <v>22.1</v>
      </c>
      <c r="J16" s="14">
        <v>37.1</v>
      </c>
      <c r="K16" s="14">
        <v>19.2</v>
      </c>
      <c r="L16" s="14">
        <v>37.1</v>
      </c>
      <c r="M16" s="14">
        <v>19.2</v>
      </c>
      <c r="N16" s="55">
        <f t="shared" si="0"/>
        <v>-4.299999999999997</v>
      </c>
      <c r="O16" s="55">
        <f t="shared" si="0"/>
        <v>-2.900000000000002</v>
      </c>
      <c r="P16" s="55">
        <f t="shared" si="1"/>
        <v>0</v>
      </c>
      <c r="Q16" s="55">
        <f t="shared" si="1"/>
        <v>0</v>
      </c>
      <c r="R16" s="15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7" t="s">
        <v>27</v>
      </c>
      <c r="F18" s="68"/>
      <c r="G18" s="69"/>
      <c r="H18" s="14">
        <v>55.7</v>
      </c>
      <c r="I18" s="14">
        <v>55.7</v>
      </c>
      <c r="J18" s="14">
        <v>54.9</v>
      </c>
      <c r="K18" s="14">
        <v>54.9</v>
      </c>
      <c r="L18" s="14">
        <v>53.3</v>
      </c>
      <c r="M18" s="14">
        <v>53.3</v>
      </c>
      <c r="N18" s="55">
        <f t="shared" si="0"/>
        <v>-2.4000000000000057</v>
      </c>
      <c r="O18" s="55">
        <f t="shared" si="0"/>
        <v>-2.4000000000000057</v>
      </c>
      <c r="P18" s="55">
        <f t="shared" si="1"/>
        <v>-1.6000000000000014</v>
      </c>
      <c r="Q18" s="55">
        <f t="shared" si="1"/>
        <v>-1.6000000000000014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4641.9</v>
      </c>
      <c r="I19" s="14">
        <v>0</v>
      </c>
      <c r="J19" s="14">
        <v>2823</v>
      </c>
      <c r="K19" s="14">
        <v>0</v>
      </c>
      <c r="L19" s="14">
        <v>2555.5</v>
      </c>
      <c r="M19" s="14">
        <v>0</v>
      </c>
      <c r="N19" s="55">
        <f t="shared" si="0"/>
        <v>-2086.3999999999996</v>
      </c>
      <c r="O19" s="55">
        <f t="shared" si="0"/>
        <v>0</v>
      </c>
      <c r="P19" s="55">
        <f t="shared" si="1"/>
        <v>-267.5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10753.4</v>
      </c>
      <c r="I20" s="14">
        <v>0</v>
      </c>
      <c r="J20" s="14">
        <v>13129.7</v>
      </c>
      <c r="K20" s="14">
        <v>0</v>
      </c>
      <c r="L20" s="14">
        <v>13148.7</v>
      </c>
      <c r="M20" s="14">
        <v>0</v>
      </c>
      <c r="N20" s="55">
        <f t="shared" si="0"/>
        <v>2395.300000000001</v>
      </c>
      <c r="O20" s="55">
        <f t="shared" si="0"/>
        <v>0</v>
      </c>
      <c r="P20" s="55">
        <f t="shared" si="1"/>
        <v>19</v>
      </c>
      <c r="Q20" s="55">
        <f t="shared" si="1"/>
        <v>0</v>
      </c>
    </row>
    <row r="21" spans="4:17" s="16" customFormat="1" ht="15">
      <c r="D21" s="17" t="s">
        <v>34</v>
      </c>
      <c r="E21" s="70" t="s">
        <v>35</v>
      </c>
      <c r="F21" s="70"/>
      <c r="G21" s="70"/>
      <c r="H21" s="14">
        <v>110.5</v>
      </c>
      <c r="I21" s="14">
        <v>0</v>
      </c>
      <c r="J21" s="14">
        <v>308.4</v>
      </c>
      <c r="K21" s="14">
        <v>283.6</v>
      </c>
      <c r="L21" s="14">
        <v>186.2</v>
      </c>
      <c r="M21" s="14">
        <v>166</v>
      </c>
      <c r="N21" s="55">
        <f t="shared" si="0"/>
        <v>75.69999999999999</v>
      </c>
      <c r="O21" s="55">
        <f t="shared" si="0"/>
        <v>166</v>
      </c>
      <c r="P21" s="55">
        <f t="shared" si="1"/>
        <v>-122.19999999999999</v>
      </c>
      <c r="Q21" s="55">
        <f t="shared" si="1"/>
        <v>-117.60000000000002</v>
      </c>
    </row>
    <row r="22" spans="4:17" s="16" customFormat="1" ht="16.5" customHeight="1">
      <c r="D22" s="17" t="s">
        <v>36</v>
      </c>
      <c r="E22" s="70" t="s">
        <v>37</v>
      </c>
      <c r="F22" s="70"/>
      <c r="G22" s="70"/>
      <c r="H22" s="14">
        <v>28516.3</v>
      </c>
      <c r="I22" s="14">
        <v>0</v>
      </c>
      <c r="J22" s="14">
        <v>15253.3</v>
      </c>
      <c r="K22" s="14">
        <v>7839.3</v>
      </c>
      <c r="L22" s="14">
        <v>12727.6</v>
      </c>
      <c r="M22" s="14">
        <v>6252.8</v>
      </c>
      <c r="N22" s="55">
        <f t="shared" si="0"/>
        <v>-15788.699999999999</v>
      </c>
      <c r="O22" s="55">
        <f t="shared" si="0"/>
        <v>6252.8</v>
      </c>
      <c r="P22" s="55">
        <f t="shared" si="1"/>
        <v>-2525.699999999999</v>
      </c>
      <c r="Q22" s="55">
        <f t="shared" si="1"/>
        <v>-1586.5</v>
      </c>
    </row>
    <row r="23" spans="4:17" s="16" customFormat="1" ht="16.5" customHeight="1">
      <c r="D23" s="17" t="s">
        <v>38</v>
      </c>
      <c r="E23" s="65" t="s">
        <v>39</v>
      </c>
      <c r="F23" s="65"/>
      <c r="G23" s="65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3" t="s">
        <v>41</v>
      </c>
      <c r="F24" s="63"/>
      <c r="G24" s="63"/>
      <c r="H24" s="14">
        <v>114.6</v>
      </c>
      <c r="I24" s="14">
        <v>0</v>
      </c>
      <c r="J24" s="14">
        <v>2773.8</v>
      </c>
      <c r="K24" s="14">
        <v>0</v>
      </c>
      <c r="L24" s="14">
        <v>2770.7</v>
      </c>
      <c r="M24" s="14">
        <v>0</v>
      </c>
      <c r="N24" s="55">
        <f t="shared" si="0"/>
        <v>2656.1</v>
      </c>
      <c r="O24" s="55">
        <f t="shared" si="0"/>
        <v>0</v>
      </c>
      <c r="P24" s="55">
        <f t="shared" si="1"/>
        <v>-3.100000000000364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3" t="s">
        <v>43</v>
      </c>
      <c r="F25" s="63"/>
      <c r="G25" s="63"/>
      <c r="H25" s="14">
        <v>9951.2</v>
      </c>
      <c r="I25" s="14">
        <v>0</v>
      </c>
      <c r="J25" s="14">
        <v>6391.9</v>
      </c>
      <c r="K25" s="14">
        <v>0</v>
      </c>
      <c r="L25" s="14">
        <v>5627.1</v>
      </c>
      <c r="M25" s="14">
        <v>0</v>
      </c>
      <c r="N25" s="55">
        <f t="shared" si="0"/>
        <v>-4324.1</v>
      </c>
      <c r="O25" s="55">
        <f t="shared" si="0"/>
        <v>0</v>
      </c>
      <c r="P25" s="55">
        <f t="shared" si="1"/>
        <v>-764.7999999999993</v>
      </c>
      <c r="Q25" s="55">
        <f t="shared" si="1"/>
        <v>0</v>
      </c>
    </row>
    <row r="26" spans="4:17" s="1" customFormat="1" ht="27" customHeight="1">
      <c r="D26" s="13" t="s">
        <v>44</v>
      </c>
      <c r="E26" s="63" t="s">
        <v>45</v>
      </c>
      <c r="F26" s="63"/>
      <c r="G26" s="63"/>
      <c r="H26" s="14">
        <v>631.4</v>
      </c>
      <c r="I26" s="14">
        <v>0</v>
      </c>
      <c r="J26" s="14">
        <v>1602</v>
      </c>
      <c r="K26" s="14">
        <v>0</v>
      </c>
      <c r="L26" s="14">
        <v>1641.5</v>
      </c>
      <c r="M26" s="14">
        <v>0</v>
      </c>
      <c r="N26" s="55">
        <f t="shared" si="0"/>
        <v>1010.1</v>
      </c>
      <c r="O26" s="55">
        <f t="shared" si="0"/>
        <v>0</v>
      </c>
      <c r="P26" s="55">
        <f t="shared" si="1"/>
        <v>39.5</v>
      </c>
      <c r="Q26" s="55">
        <f t="shared" si="1"/>
        <v>0</v>
      </c>
    </row>
    <row r="27" spans="4:17" s="1" customFormat="1" ht="15.75" customHeight="1">
      <c r="D27" s="13" t="s">
        <v>74</v>
      </c>
      <c r="E27" s="63" t="s">
        <v>75</v>
      </c>
      <c r="F27" s="63"/>
      <c r="G27" s="63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3" t="s">
        <v>47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3" t="s">
        <v>49</v>
      </c>
      <c r="F29" s="63"/>
      <c r="G29" s="63"/>
      <c r="H29" s="14"/>
      <c r="I29" s="14">
        <v>0</v>
      </c>
      <c r="J29" s="14"/>
      <c r="K29" s="14">
        <v>0</v>
      </c>
      <c r="L29" s="14">
        <v>1.7</v>
      </c>
      <c r="M29" s="14">
        <v>0</v>
      </c>
      <c r="N29" s="55">
        <f t="shared" si="0"/>
        <v>1.7</v>
      </c>
      <c r="O29" s="55">
        <f t="shared" si="0"/>
        <v>0</v>
      </c>
      <c r="P29" s="55">
        <f t="shared" si="1"/>
        <v>1.7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64" t="s">
        <v>50</v>
      </c>
      <c r="F30" s="64"/>
      <c r="G30" s="64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66"/>
      <c r="E31" s="66"/>
      <c r="F31" s="66"/>
      <c r="G31" s="66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7" t="s">
        <v>2</v>
      </c>
      <c r="D6" s="23" t="s">
        <v>3</v>
      </c>
      <c r="E6" s="80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62"/>
      <c r="O6" s="96" t="s">
        <v>81</v>
      </c>
      <c r="P6" s="96"/>
      <c r="Q6" s="96"/>
      <c r="R6" s="97"/>
      <c r="S6" s="56"/>
      <c r="T6" s="96" t="s">
        <v>79</v>
      </c>
      <c r="U6" s="96"/>
      <c r="V6" s="96"/>
      <c r="W6" s="97"/>
      <c r="X6" s="56"/>
      <c r="Y6" s="96" t="s">
        <v>54</v>
      </c>
      <c r="Z6" s="96"/>
      <c r="AA6" s="96"/>
      <c r="AB6" s="97"/>
      <c r="AC6" s="56"/>
      <c r="AD6" s="96" t="s">
        <v>55</v>
      </c>
      <c r="AE6" s="96"/>
      <c r="AF6" s="96"/>
      <c r="AG6" s="97"/>
      <c r="AH6" s="56"/>
      <c r="AI6" s="96" t="s">
        <v>56</v>
      </c>
      <c r="AJ6" s="96"/>
      <c r="AK6" s="96"/>
      <c r="AL6" s="97"/>
      <c r="AM6" s="56"/>
      <c r="AN6" s="96" t="s">
        <v>57</v>
      </c>
      <c r="AO6" s="96"/>
      <c r="AP6" s="96"/>
      <c r="AQ6" s="97"/>
      <c r="AR6" s="56"/>
      <c r="AS6" s="96" t="s">
        <v>58</v>
      </c>
      <c r="AT6" s="96"/>
      <c r="AU6" s="96"/>
      <c r="AV6" s="97"/>
      <c r="AW6" s="56"/>
      <c r="AX6" s="96" t="s">
        <v>59</v>
      </c>
      <c r="AY6" s="96"/>
      <c r="AZ6" s="96"/>
      <c r="BA6" s="97"/>
      <c r="BB6" s="56"/>
      <c r="BC6" s="96" t="s">
        <v>60</v>
      </c>
      <c r="BD6" s="96"/>
      <c r="BE6" s="96"/>
      <c r="BF6" s="97"/>
      <c r="BG6" s="56"/>
      <c r="BH6" s="96" t="s">
        <v>61</v>
      </c>
      <c r="BI6" s="96"/>
      <c r="BJ6" s="96"/>
      <c r="BK6" s="97"/>
      <c r="BL6" s="56"/>
      <c r="BM6" s="96" t="s">
        <v>62</v>
      </c>
      <c r="BN6" s="96"/>
      <c r="BO6" s="96"/>
      <c r="BP6" s="97"/>
      <c r="BQ6" s="57"/>
      <c r="BR6" s="52"/>
    </row>
    <row r="7" spans="3:69" s="1" customFormat="1" ht="36.75" customHeight="1">
      <c r="C7" s="79"/>
      <c r="D7" s="24"/>
      <c r="E7" s="86"/>
      <c r="F7" s="25">
        <v>43831</v>
      </c>
      <c r="G7" s="25">
        <v>44136</v>
      </c>
      <c r="H7" s="25">
        <v>44166</v>
      </c>
      <c r="I7" s="48" t="s">
        <v>63</v>
      </c>
      <c r="J7" s="25">
        <v>43831</v>
      </c>
      <c r="K7" s="25">
        <v>44136</v>
      </c>
      <c r="L7" s="25">
        <v>44166</v>
      </c>
      <c r="M7" s="26" t="s">
        <v>63</v>
      </c>
      <c r="N7" s="26" t="s">
        <v>71</v>
      </c>
      <c r="O7" s="25">
        <v>43831</v>
      </c>
      <c r="P7" s="25">
        <v>44136</v>
      </c>
      <c r="Q7" s="25">
        <v>44166</v>
      </c>
      <c r="R7" s="26" t="s">
        <v>63</v>
      </c>
      <c r="S7" s="26" t="s">
        <v>71</v>
      </c>
      <c r="T7" s="25">
        <v>43831</v>
      </c>
      <c r="U7" s="25">
        <v>44136</v>
      </c>
      <c r="V7" s="25">
        <v>44166</v>
      </c>
      <c r="W7" s="26" t="s">
        <v>63</v>
      </c>
      <c r="X7" s="26" t="s">
        <v>71</v>
      </c>
      <c r="Y7" s="25">
        <v>43831</v>
      </c>
      <c r="Z7" s="25">
        <v>44136</v>
      </c>
      <c r="AA7" s="25">
        <v>44166</v>
      </c>
      <c r="AB7" s="26" t="s">
        <v>63</v>
      </c>
      <c r="AC7" s="26" t="s">
        <v>71</v>
      </c>
      <c r="AD7" s="25">
        <v>43831</v>
      </c>
      <c r="AE7" s="25">
        <v>44136</v>
      </c>
      <c r="AF7" s="25">
        <v>44166</v>
      </c>
      <c r="AG7" s="26" t="s">
        <v>63</v>
      </c>
      <c r="AH7" s="26" t="s">
        <v>71</v>
      </c>
      <c r="AI7" s="25">
        <v>43831</v>
      </c>
      <c r="AJ7" s="25">
        <v>44136</v>
      </c>
      <c r="AK7" s="25">
        <v>44166</v>
      </c>
      <c r="AL7" s="26" t="s">
        <v>63</v>
      </c>
      <c r="AM7" s="26" t="s">
        <v>71</v>
      </c>
      <c r="AN7" s="25">
        <v>43831</v>
      </c>
      <c r="AO7" s="25">
        <v>44136</v>
      </c>
      <c r="AP7" s="25">
        <v>44166</v>
      </c>
      <c r="AQ7" s="26" t="s">
        <v>63</v>
      </c>
      <c r="AR7" s="26" t="s">
        <v>71</v>
      </c>
      <c r="AS7" s="25">
        <v>43831</v>
      </c>
      <c r="AT7" s="25">
        <v>44136</v>
      </c>
      <c r="AU7" s="25">
        <v>44166</v>
      </c>
      <c r="AV7" s="26" t="s">
        <v>63</v>
      </c>
      <c r="AW7" s="26" t="s">
        <v>71</v>
      </c>
      <c r="AX7" s="25">
        <v>43831</v>
      </c>
      <c r="AY7" s="25">
        <v>44136</v>
      </c>
      <c r="AZ7" s="25">
        <v>44166</v>
      </c>
      <c r="BA7" s="26" t="s">
        <v>63</v>
      </c>
      <c r="BB7" s="26" t="s">
        <v>71</v>
      </c>
      <c r="BC7" s="25">
        <v>43831</v>
      </c>
      <c r="BD7" s="25">
        <v>44136</v>
      </c>
      <c r="BE7" s="25">
        <v>44166</v>
      </c>
      <c r="BF7" s="26" t="s">
        <v>63</v>
      </c>
      <c r="BG7" s="26" t="s">
        <v>71</v>
      </c>
      <c r="BH7" s="25">
        <v>43831</v>
      </c>
      <c r="BI7" s="25">
        <v>44136</v>
      </c>
      <c r="BJ7" s="25">
        <v>44166</v>
      </c>
      <c r="BK7" s="26" t="s">
        <v>63</v>
      </c>
      <c r="BL7" s="26" t="s">
        <v>71</v>
      </c>
      <c r="BM7" s="25">
        <v>43831</v>
      </c>
      <c r="BN7" s="25">
        <v>44136</v>
      </c>
      <c r="BO7" s="25">
        <v>44166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-7.188074785807495</v>
      </c>
      <c r="N8" s="31"/>
      <c r="O8" s="30"/>
      <c r="P8" s="30"/>
      <c r="Q8" s="30"/>
      <c r="R8" s="31">
        <f>R9/O9%</f>
        <v>-1.5084168715717838</v>
      </c>
      <c r="S8" s="31"/>
      <c r="T8" s="30"/>
      <c r="U8" s="30"/>
      <c r="V8" s="30"/>
      <c r="W8" s="31">
        <f>W9/T9%</f>
        <v>-44.32070207235352</v>
      </c>
      <c r="X8" s="31"/>
      <c r="Y8" s="30"/>
      <c r="Z8" s="30"/>
      <c r="AA8" s="30"/>
      <c r="AB8" s="31">
        <f>AB9/Y9%</f>
        <v>-40.757982691733815</v>
      </c>
      <c r="AC8" s="31"/>
      <c r="AD8" s="30"/>
      <c r="AE8" s="30"/>
      <c r="AF8" s="30"/>
      <c r="AG8" s="31">
        <f>AG9/AD9%</f>
        <v>-39.28914505283381</v>
      </c>
      <c r="AH8" s="31"/>
      <c r="AI8" s="30"/>
      <c r="AJ8" s="30"/>
      <c r="AK8" s="30"/>
      <c r="AL8" s="31">
        <f>AL9/AI9%</f>
        <v>-44.57286026024408</v>
      </c>
      <c r="AM8" s="31"/>
      <c r="AN8" s="30"/>
      <c r="AO8" s="30"/>
      <c r="AP8" s="30"/>
      <c r="AQ8" s="31">
        <f>AQ9/AN9%</f>
        <v>-43.61780619773733</v>
      </c>
      <c r="AR8" s="31"/>
      <c r="AS8" s="30"/>
      <c r="AT8" s="30"/>
      <c r="AU8" s="30"/>
      <c r="AV8" s="31">
        <f>AV9/AS9%</f>
        <v>-64.82626785111887</v>
      </c>
      <c r="AW8" s="31"/>
      <c r="AX8" s="30"/>
      <c r="AY8" s="30"/>
      <c r="AZ8" s="30"/>
      <c r="BA8" s="31">
        <f>BA9/AX9%</f>
        <v>2.6176067595341483</v>
      </c>
      <c r="BB8" s="31"/>
      <c r="BC8" s="30"/>
      <c r="BD8" s="30"/>
      <c r="BE8" s="30"/>
      <c r="BF8" s="31">
        <f>BF9/BC9%</f>
        <v>-7.814395471087732</v>
      </c>
      <c r="BG8" s="31"/>
      <c r="BH8" s="30"/>
      <c r="BI8" s="30"/>
      <c r="BJ8" s="30"/>
      <c r="BK8" s="31">
        <f>BK9/BH9%</f>
        <v>-42.53293629308789</v>
      </c>
      <c r="BL8" s="31"/>
      <c r="BM8" s="30"/>
      <c r="BN8" s="30"/>
      <c r="BO8" s="30"/>
      <c r="BP8" s="31">
        <f>BP9/BM9%</f>
        <v>-18.93480010732492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9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62038.200000000004</v>
      </c>
      <c r="H9" s="50">
        <f>H10+H11+H13+H14+H15+H16+H17+H18+H19+H20+H22+H23+H24+H25+H26+H27+H28+H29+H30</f>
        <v>53709.2</v>
      </c>
      <c r="I9" s="50">
        <f>I10+I11+I13+I14+I15+I16+I17+I18+I19+I20+I22+I23+I24+I25+I26+I27+I28+I29+I30</f>
        <v>-12147.300000000001</v>
      </c>
      <c r="J9" s="33">
        <f>SUM(J10:J28)+J29+J30</f>
        <v>35937.3</v>
      </c>
      <c r="K9" s="33">
        <f>SUM(K10:K28)+K29+K30</f>
        <v>34892.4</v>
      </c>
      <c r="L9" s="33">
        <f>SUM(L10:L28)+L29+L30</f>
        <v>33354.100000000006</v>
      </c>
      <c r="M9" s="34">
        <f>L9-J9</f>
        <v>-2583.199999999997</v>
      </c>
      <c r="N9" s="34">
        <f>L9-K9</f>
        <v>-1538.2999999999956</v>
      </c>
      <c r="O9" s="33">
        <f>SUM(O10:O28)+O29</f>
        <v>2114.8</v>
      </c>
      <c r="P9" s="33">
        <f>SUM(P10:P28)+P29</f>
        <v>2256.9</v>
      </c>
      <c r="Q9" s="33">
        <f>SUM(Q10:Q28)+Q29</f>
        <v>2082.9</v>
      </c>
      <c r="R9" s="34">
        <f>Q9-O9</f>
        <v>-31.90000000000009</v>
      </c>
      <c r="S9" s="34">
        <f>Q9-P9</f>
        <v>-174</v>
      </c>
      <c r="T9" s="33">
        <f>SUM(T10:T28)+T29</f>
        <v>4193.3</v>
      </c>
      <c r="U9" s="33">
        <f>SUM(U10:U28)+U29</f>
        <v>6136.499999999999</v>
      </c>
      <c r="V9" s="33">
        <f>SUM(V10:V28)+V29</f>
        <v>2334.8</v>
      </c>
      <c r="W9" s="34">
        <f>V9-T9</f>
        <v>-1858.5</v>
      </c>
      <c r="X9" s="34">
        <f>V9-U9</f>
        <v>-3801.699999999999</v>
      </c>
      <c r="Y9" s="33">
        <f>SUM(Y10:Y28)+Y29</f>
        <v>1675.5</v>
      </c>
      <c r="Z9" s="33">
        <f>SUM(Z10:Z28)+Z29</f>
        <v>1288.4</v>
      </c>
      <c r="AA9" s="33">
        <f>SUM(AA10:AA28)+AA29</f>
        <v>992.6</v>
      </c>
      <c r="AB9" s="34">
        <f>AA9-Y9</f>
        <v>-682.9</v>
      </c>
      <c r="AC9" s="34">
        <f>AA9-Z9</f>
        <v>-295.80000000000007</v>
      </c>
      <c r="AD9" s="33">
        <f>SUM(AD10:AD28)+AD29</f>
        <v>1353.3</v>
      </c>
      <c r="AE9" s="33">
        <f>SUM(AE10:AE28)+AE29</f>
        <v>905.3</v>
      </c>
      <c r="AF9" s="33">
        <f>SUM(AF10:AF28)+AF29</f>
        <v>821.6</v>
      </c>
      <c r="AG9" s="34">
        <f>AF9-AD9</f>
        <v>-531.6999999999999</v>
      </c>
      <c r="AH9" s="34">
        <f>AF9-AE9</f>
        <v>-83.69999999999993</v>
      </c>
      <c r="AI9" s="33">
        <f>SUM(AI10:AI28)+AI29</f>
        <v>3711.9</v>
      </c>
      <c r="AJ9" s="33">
        <f>SUM(AJ10:AJ28)+AJ29</f>
        <v>2340.6</v>
      </c>
      <c r="AK9" s="33">
        <f>SUM(AK10:AK28)+AK29</f>
        <v>2057.4</v>
      </c>
      <c r="AL9" s="34">
        <f>AK9-AI9</f>
        <v>-1654.5</v>
      </c>
      <c r="AM9" s="34">
        <f>AK9-AJ9</f>
        <v>-283.1999999999998</v>
      </c>
      <c r="AN9" s="33">
        <f>SUM(AN10:AN28)</f>
        <v>2439.6</v>
      </c>
      <c r="AO9" s="33">
        <f>SUM(AO10:AO28)</f>
        <v>1618.8999999999999</v>
      </c>
      <c r="AP9" s="33">
        <f>SUM(AP10:AP28)</f>
        <v>1375.5</v>
      </c>
      <c r="AQ9" s="34">
        <f>AP9-AN9</f>
        <v>-1064.1</v>
      </c>
      <c r="AR9" s="34">
        <f>AP9-AO9</f>
        <v>-243.39999999999986</v>
      </c>
      <c r="AS9" s="33">
        <f>SUM(AS10:AS28)+AS29</f>
        <v>1778.6</v>
      </c>
      <c r="AT9" s="33">
        <f>SUM(AT10:AT28)+AT29</f>
        <v>1122.6</v>
      </c>
      <c r="AU9" s="33">
        <f>SUM(AU10:AU28)+AU29</f>
        <v>625.6</v>
      </c>
      <c r="AV9" s="34">
        <f>AU9-AS9</f>
        <v>-1153</v>
      </c>
      <c r="AW9" s="34">
        <f>AU9-AT9</f>
        <v>-496.9999999999999</v>
      </c>
      <c r="AX9" s="33">
        <f>SUM(AX10:AX28)+AX29</f>
        <v>3503.2</v>
      </c>
      <c r="AY9" s="33">
        <f>SUM(AY10:AY28)+AY29</f>
        <v>3890.2000000000007</v>
      </c>
      <c r="AZ9" s="33">
        <f>SUM(AZ10:AZ28)+AZ29</f>
        <v>3594.9</v>
      </c>
      <c r="BA9" s="34">
        <f>AZ9-AX9</f>
        <v>91.70000000000027</v>
      </c>
      <c r="BB9" s="34">
        <f>AZ9-AY9</f>
        <v>-295.30000000000064</v>
      </c>
      <c r="BC9" s="33">
        <f>SUM(BC10:BC28)+BC29</f>
        <v>989.1999999999999</v>
      </c>
      <c r="BD9" s="33">
        <f>SUM(BD10:BD28)+BD29</f>
        <v>1356.2</v>
      </c>
      <c r="BE9" s="33">
        <f>SUM(BE10:BE28)+BE29</f>
        <v>911.9000000000001</v>
      </c>
      <c r="BF9" s="34">
        <f>BE9-BC9</f>
        <v>-77.29999999999984</v>
      </c>
      <c r="BG9" s="34">
        <f>BE9-BD9</f>
        <v>-444.29999999999995</v>
      </c>
      <c r="BH9" s="33">
        <f>SUM(BH10:BH28)+BH29</f>
        <v>4432.8</v>
      </c>
      <c r="BI9" s="33">
        <f>SUM(BI10:BI28)+BI29</f>
        <v>2759.9999999999995</v>
      </c>
      <c r="BJ9" s="33">
        <f>SUM(BJ10:BJ28)+BJ29</f>
        <v>2547.4</v>
      </c>
      <c r="BK9" s="34">
        <f>BJ9-BH9</f>
        <v>-1885.4</v>
      </c>
      <c r="BL9" s="34">
        <f>BJ9-BI9</f>
        <v>-212.59999999999945</v>
      </c>
      <c r="BM9" s="33">
        <f>SUM(BM10:BM28)+BM29</f>
        <v>3727</v>
      </c>
      <c r="BN9" s="33">
        <f>SUM(BN10:BN28)+BN29</f>
        <v>3470.2</v>
      </c>
      <c r="BO9" s="33">
        <f>SUM(BO10:BO28)+BO29</f>
        <v>3021.3</v>
      </c>
      <c r="BP9" s="34">
        <f>BO9-BM9</f>
        <v>-705.6999999999998</v>
      </c>
      <c r="BQ9" s="34">
        <f>BO9-BN9</f>
        <v>-448.89999999999964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1158.6</v>
      </c>
      <c r="G10" s="51">
        <f t="shared" si="0"/>
        <v>2295.6</v>
      </c>
      <c r="H10" s="51">
        <f t="shared" si="0"/>
        <v>3587.9999999999995</v>
      </c>
      <c r="I10" s="51">
        <f t="shared" si="0"/>
        <v>2429.3999999999996</v>
      </c>
      <c r="J10" s="36">
        <v>1020.4</v>
      </c>
      <c r="K10" s="36">
        <v>915.4</v>
      </c>
      <c r="L10" s="36">
        <v>2276.7</v>
      </c>
      <c r="M10" s="34">
        <f aca="true" t="shared" si="1" ref="M10:M29">L10-J10</f>
        <v>1256.2999999999997</v>
      </c>
      <c r="N10" s="34">
        <f aca="true" t="shared" si="2" ref="N10:N29">L10-K10</f>
        <v>1361.2999999999997</v>
      </c>
      <c r="O10" s="36"/>
      <c r="P10" s="36"/>
      <c r="Q10" s="36"/>
      <c r="R10" s="34">
        <f aca="true" t="shared" si="3" ref="R10:R29">Q10-O10</f>
        <v>0</v>
      </c>
      <c r="S10" s="34">
        <f aca="true" t="shared" si="4" ref="S10:S29">Q10-P10</f>
        <v>0</v>
      </c>
      <c r="T10" s="36">
        <v>0</v>
      </c>
      <c r="U10" s="36">
        <v>24.7</v>
      </c>
      <c r="V10" s="36">
        <v>25.4</v>
      </c>
      <c r="W10" s="34">
        <f aca="true" t="shared" si="5" ref="W10:W29">V10-T10</f>
        <v>25.4</v>
      </c>
      <c r="X10" s="34">
        <f aca="true" t="shared" si="6" ref="X10:X29">V10-U10</f>
        <v>0.6999999999999993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68.7</v>
      </c>
      <c r="AK10" s="36">
        <v>36.6</v>
      </c>
      <c r="AL10" s="34">
        <f aca="true" t="shared" si="11" ref="AL10:AL29">AK10-AI10</f>
        <v>33</v>
      </c>
      <c r="AM10" s="34">
        <f aca="true" t="shared" si="12" ref="AM10:AM29">AK10-AJ10</f>
        <v>-32.1</v>
      </c>
      <c r="AN10" s="36">
        <v>48.1</v>
      </c>
      <c r="AO10" s="36">
        <v>203</v>
      </c>
      <c r="AP10" s="36">
        <v>88.1</v>
      </c>
      <c r="AQ10" s="34">
        <f aca="true" t="shared" si="13" ref="AQ10:AQ29">AP10-AN10</f>
        <v>39.99999999999999</v>
      </c>
      <c r="AR10" s="34">
        <f aca="true" t="shared" si="14" ref="AR10:AR29">AP10-AO10</f>
        <v>-114.9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>
        <v>1061.7</v>
      </c>
      <c r="AZ10" s="36">
        <v>1147.6</v>
      </c>
      <c r="BA10" s="34">
        <f aca="true" t="shared" si="17" ref="BA10:BA29">AZ10-AX10</f>
        <v>1066.1999999999998</v>
      </c>
      <c r="BB10" s="34">
        <f aca="true" t="shared" si="18" ref="BB10:BB29">AZ10-AY10</f>
        <v>85.89999999999986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3.9</v>
      </c>
      <c r="BJ10" s="36">
        <v>3.9</v>
      </c>
      <c r="BK10" s="34">
        <f aca="true" t="shared" si="21" ref="BK10:BK29">BJ10-BH10</f>
        <v>-0.6000000000000001</v>
      </c>
      <c r="BL10" s="34">
        <f aca="true" t="shared" si="22" ref="BL10:BL29">BJ10-BI10</f>
        <v>0</v>
      </c>
      <c r="BM10" s="36">
        <v>0.6</v>
      </c>
      <c r="BN10" s="36">
        <v>18.2</v>
      </c>
      <c r="BO10" s="36">
        <v>9.7</v>
      </c>
      <c r="BP10" s="34">
        <f aca="true" t="shared" si="23" ref="BP10:BP29">BO10-BM10</f>
        <v>9.1</v>
      </c>
      <c r="BQ10" s="34">
        <f aca="true" t="shared" si="24" ref="BQ10:BQ29">BO10-BN10</f>
        <v>-8.5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6211.8</v>
      </c>
      <c r="G11" s="51">
        <f t="shared" si="0"/>
        <v>13576.400000000001</v>
      </c>
      <c r="H11" s="51">
        <f t="shared" si="0"/>
        <v>7779.099999999999</v>
      </c>
      <c r="I11" s="51">
        <f t="shared" si="0"/>
        <v>1567.3000000000002</v>
      </c>
      <c r="J11" s="36">
        <v>2458.2</v>
      </c>
      <c r="K11" s="36">
        <v>5198.2</v>
      </c>
      <c r="L11" s="36">
        <v>3824</v>
      </c>
      <c r="M11" s="34">
        <f>L11-J11</f>
        <v>1365.8000000000002</v>
      </c>
      <c r="N11" s="34">
        <f t="shared" si="2"/>
        <v>-1374.1999999999998</v>
      </c>
      <c r="O11" s="36">
        <v>88.7</v>
      </c>
      <c r="P11" s="36">
        <v>221.1</v>
      </c>
      <c r="Q11" s="36">
        <v>172.3</v>
      </c>
      <c r="R11" s="34">
        <f t="shared" si="3"/>
        <v>83.60000000000001</v>
      </c>
      <c r="S11" s="34">
        <f t="shared" si="4"/>
        <v>-48.79999999999998</v>
      </c>
      <c r="T11" s="36">
        <v>172.3</v>
      </c>
      <c r="U11" s="36">
        <v>3373.6</v>
      </c>
      <c r="V11" s="36">
        <v>224.9</v>
      </c>
      <c r="W11" s="34">
        <f t="shared" si="5"/>
        <v>52.599999999999994</v>
      </c>
      <c r="X11" s="34">
        <f t="shared" si="6"/>
        <v>-3148.7</v>
      </c>
      <c r="Y11" s="36">
        <v>385</v>
      </c>
      <c r="Z11" s="36">
        <v>361.9</v>
      </c>
      <c r="AA11" s="36">
        <v>229.7</v>
      </c>
      <c r="AB11" s="34">
        <f t="shared" si="7"/>
        <v>-155.3</v>
      </c>
      <c r="AC11" s="34">
        <f t="shared" si="8"/>
        <v>-132.2</v>
      </c>
      <c r="AD11" s="36">
        <v>283.1</v>
      </c>
      <c r="AE11" s="36">
        <v>182</v>
      </c>
      <c r="AF11" s="36">
        <v>161.4</v>
      </c>
      <c r="AG11" s="34">
        <f t="shared" si="9"/>
        <v>-121.70000000000002</v>
      </c>
      <c r="AH11" s="34">
        <f t="shared" si="10"/>
        <v>-20.599999999999994</v>
      </c>
      <c r="AI11" s="36">
        <v>57.5</v>
      </c>
      <c r="AJ11" s="36">
        <v>430.1</v>
      </c>
      <c r="AK11" s="36">
        <v>323.6</v>
      </c>
      <c r="AL11" s="34">
        <f t="shared" si="11"/>
        <v>266.1</v>
      </c>
      <c r="AM11" s="34">
        <f t="shared" si="12"/>
        <v>-106.5</v>
      </c>
      <c r="AN11" s="36">
        <v>525.9</v>
      </c>
      <c r="AO11" s="36">
        <v>436</v>
      </c>
      <c r="AP11" s="36">
        <v>428.8</v>
      </c>
      <c r="AQ11" s="34">
        <f t="shared" si="13"/>
        <v>-97.09999999999997</v>
      </c>
      <c r="AR11" s="34">
        <f t="shared" si="14"/>
        <v>-7.199999999999989</v>
      </c>
      <c r="AS11" s="36">
        <v>624.9</v>
      </c>
      <c r="AT11" s="36">
        <v>132.6</v>
      </c>
      <c r="AU11" s="36">
        <v>74.9</v>
      </c>
      <c r="AV11" s="34">
        <f t="shared" si="15"/>
        <v>-550</v>
      </c>
      <c r="AW11" s="34">
        <f t="shared" si="16"/>
        <v>-57.69999999999999</v>
      </c>
      <c r="AX11" s="36">
        <v>425.8</v>
      </c>
      <c r="AY11" s="36">
        <v>469.1</v>
      </c>
      <c r="AZ11" s="36">
        <v>198.4</v>
      </c>
      <c r="BA11" s="34">
        <f t="shared" si="17"/>
        <v>-227.4</v>
      </c>
      <c r="BB11" s="34">
        <f t="shared" si="18"/>
        <v>-270.70000000000005</v>
      </c>
      <c r="BC11" s="36">
        <v>257.8</v>
      </c>
      <c r="BD11" s="36">
        <v>776.7</v>
      </c>
      <c r="BE11" s="36">
        <v>534.1</v>
      </c>
      <c r="BF11" s="34">
        <f t="shared" si="19"/>
        <v>276.3</v>
      </c>
      <c r="BG11" s="34">
        <f t="shared" si="20"/>
        <v>-242.60000000000002</v>
      </c>
      <c r="BH11" s="36">
        <v>832.8</v>
      </c>
      <c r="BI11" s="36">
        <v>902.9</v>
      </c>
      <c r="BJ11" s="36">
        <v>812.3</v>
      </c>
      <c r="BK11" s="34">
        <f t="shared" si="21"/>
        <v>-20.5</v>
      </c>
      <c r="BL11" s="34">
        <f t="shared" si="22"/>
        <v>-90.60000000000002</v>
      </c>
      <c r="BM11" s="36">
        <v>99.8</v>
      </c>
      <c r="BN11" s="36">
        <v>1092.2</v>
      </c>
      <c r="BO11" s="36">
        <v>794.7</v>
      </c>
      <c r="BP11" s="34">
        <f t="shared" si="23"/>
        <v>694.9000000000001</v>
      </c>
      <c r="BQ11" s="34">
        <f t="shared" si="24"/>
        <v>-297.5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10.8</v>
      </c>
      <c r="I12" s="51"/>
      <c r="J12" s="36">
        <v>0</v>
      </c>
      <c r="K12" s="36"/>
      <c r="L12" s="36">
        <v>10.8</v>
      </c>
      <c r="M12" s="34">
        <f t="shared" si="1"/>
        <v>10.8</v>
      </c>
      <c r="N12" s="34">
        <f t="shared" si="2"/>
        <v>10.8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2421.1</v>
      </c>
      <c r="G13" s="51">
        <f t="shared" si="0"/>
        <v>2021.6999999999998</v>
      </c>
      <c r="H13" s="51">
        <f t="shared" si="0"/>
        <v>2172.5</v>
      </c>
      <c r="I13" s="51">
        <f t="shared" si="0"/>
        <v>-248.6000000000001</v>
      </c>
      <c r="J13" s="36">
        <v>1909.2</v>
      </c>
      <c r="K13" s="36">
        <v>1682.5</v>
      </c>
      <c r="L13" s="36">
        <v>1719.1</v>
      </c>
      <c r="M13" s="34">
        <f t="shared" si="1"/>
        <v>-190.10000000000014</v>
      </c>
      <c r="N13" s="34">
        <f t="shared" si="2"/>
        <v>36.59999999999991</v>
      </c>
      <c r="O13" s="36">
        <v>0</v>
      </c>
      <c r="P13" s="36"/>
      <c r="Q13" s="36">
        <v>2.1</v>
      </c>
      <c r="R13" s="34">
        <f t="shared" si="3"/>
        <v>2.1</v>
      </c>
      <c r="S13" s="34">
        <f t="shared" si="4"/>
        <v>2.1</v>
      </c>
      <c r="T13" s="36">
        <v>181.9</v>
      </c>
      <c r="U13" s="36">
        <v>52.5</v>
      </c>
      <c r="V13" s="36">
        <v>28.2</v>
      </c>
      <c r="W13" s="34">
        <f t="shared" si="5"/>
        <v>-153.70000000000002</v>
      </c>
      <c r="X13" s="34">
        <f t="shared" si="6"/>
        <v>-24.3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/>
      <c r="AF13" s="36"/>
      <c r="AG13" s="34">
        <f t="shared" si="9"/>
        <v>-2.4</v>
      </c>
      <c r="AH13" s="34">
        <f t="shared" si="10"/>
        <v>0</v>
      </c>
      <c r="AI13" s="36">
        <v>203.6</v>
      </c>
      <c r="AJ13" s="36">
        <v>92.1</v>
      </c>
      <c r="AK13" s="36">
        <v>92.1</v>
      </c>
      <c r="AL13" s="34">
        <f t="shared" si="11"/>
        <v>-111.5</v>
      </c>
      <c r="AM13" s="34">
        <f t="shared" si="12"/>
        <v>0</v>
      </c>
      <c r="AN13" s="36">
        <v>16.8</v>
      </c>
      <c r="AO13" s="36">
        <v>5</v>
      </c>
      <c r="AP13" s="36">
        <v>2</v>
      </c>
      <c r="AQ13" s="34">
        <f t="shared" si="13"/>
        <v>-14.8</v>
      </c>
      <c r="AR13" s="34">
        <f t="shared" si="14"/>
        <v>-3</v>
      </c>
      <c r="AS13" s="36">
        <v>0</v>
      </c>
      <c r="AT13" s="36"/>
      <c r="AU13" s="36"/>
      <c r="AV13" s="34">
        <f t="shared" si="15"/>
        <v>0</v>
      </c>
      <c r="AW13" s="34">
        <f t="shared" si="16"/>
        <v>0</v>
      </c>
      <c r="AX13" s="36">
        <v>93.3</v>
      </c>
      <c r="AY13" s="36">
        <v>100.3</v>
      </c>
      <c r="AZ13" s="36">
        <v>89.2</v>
      </c>
      <c r="BA13" s="34">
        <f t="shared" si="17"/>
        <v>-4.099999999999994</v>
      </c>
      <c r="BB13" s="34">
        <f t="shared" si="18"/>
        <v>-11.099999999999994</v>
      </c>
      <c r="BC13" s="36">
        <v>0</v>
      </c>
      <c r="BD13" s="36">
        <v>1.2</v>
      </c>
      <c r="BE13" s="36">
        <v>1.2</v>
      </c>
      <c r="BF13" s="34">
        <f t="shared" si="19"/>
        <v>1.2</v>
      </c>
      <c r="BG13" s="34">
        <f t="shared" si="20"/>
        <v>0</v>
      </c>
      <c r="BH13" s="36">
        <v>9.2</v>
      </c>
      <c r="BI13" s="36">
        <v>42.6</v>
      </c>
      <c r="BJ13" s="36">
        <v>193.8</v>
      </c>
      <c r="BK13" s="34">
        <f t="shared" si="21"/>
        <v>184.60000000000002</v>
      </c>
      <c r="BL13" s="34">
        <f t="shared" si="22"/>
        <v>151.20000000000002</v>
      </c>
      <c r="BM13" s="36">
        <v>4.7</v>
      </c>
      <c r="BN13" s="36">
        <v>45.5</v>
      </c>
      <c r="BO13" s="36">
        <v>44.8</v>
      </c>
      <c r="BP13" s="34">
        <f t="shared" si="23"/>
        <v>40.099999999999994</v>
      </c>
      <c r="BQ13" s="34">
        <f t="shared" si="24"/>
        <v>-0.7000000000000028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1248.7000000000003</v>
      </c>
      <c r="G14" s="51">
        <f t="shared" si="0"/>
        <v>1770.6000000000001</v>
      </c>
      <c r="H14" s="51">
        <f t="shared" si="0"/>
        <v>1419.0000000000002</v>
      </c>
      <c r="I14" s="51">
        <f t="shared" si="0"/>
        <v>170.3</v>
      </c>
      <c r="J14" s="36">
        <v>1063.7</v>
      </c>
      <c r="K14" s="36">
        <v>1384.7</v>
      </c>
      <c r="L14" s="36">
        <v>1106.4</v>
      </c>
      <c r="M14" s="34">
        <f t="shared" si="1"/>
        <v>42.700000000000045</v>
      </c>
      <c r="N14" s="34">
        <f t="shared" si="2"/>
        <v>-278.29999999999995</v>
      </c>
      <c r="O14" s="36">
        <v>4.7</v>
      </c>
      <c r="P14" s="36">
        <v>7.7</v>
      </c>
      <c r="Q14" s="36">
        <v>5.8</v>
      </c>
      <c r="R14" s="34">
        <f t="shared" si="3"/>
        <v>1.0999999999999996</v>
      </c>
      <c r="S14" s="34">
        <f t="shared" si="4"/>
        <v>-1.9000000000000004</v>
      </c>
      <c r="T14" s="36">
        <v>65.9</v>
      </c>
      <c r="U14" s="36">
        <v>57.7</v>
      </c>
      <c r="V14" s="36">
        <v>43.9</v>
      </c>
      <c r="W14" s="34">
        <f t="shared" si="5"/>
        <v>-22.000000000000007</v>
      </c>
      <c r="X14" s="34">
        <f t="shared" si="6"/>
        <v>-13.800000000000004</v>
      </c>
      <c r="Y14" s="36">
        <v>1.9</v>
      </c>
      <c r="Z14" s="36">
        <v>3</v>
      </c>
      <c r="AA14" s="36">
        <v>0.8</v>
      </c>
      <c r="AB14" s="34">
        <f t="shared" si="7"/>
        <v>-1.0999999999999999</v>
      </c>
      <c r="AC14" s="34">
        <f t="shared" si="8"/>
        <v>-2.2</v>
      </c>
      <c r="AD14" s="36">
        <v>4.5</v>
      </c>
      <c r="AE14" s="36">
        <v>46.6</v>
      </c>
      <c r="AF14" s="36">
        <v>37.3</v>
      </c>
      <c r="AG14" s="34">
        <f t="shared" si="9"/>
        <v>32.8</v>
      </c>
      <c r="AH14" s="34">
        <f t="shared" si="10"/>
        <v>-9.300000000000004</v>
      </c>
      <c r="AI14" s="36">
        <v>10.1</v>
      </c>
      <c r="AJ14" s="36">
        <v>10.8</v>
      </c>
      <c r="AK14" s="36">
        <v>10.2</v>
      </c>
      <c r="AL14" s="34">
        <f t="shared" si="11"/>
        <v>0.09999999999999964</v>
      </c>
      <c r="AM14" s="34">
        <f t="shared" si="12"/>
        <v>-0.6000000000000014</v>
      </c>
      <c r="AN14" s="36">
        <v>4.9</v>
      </c>
      <c r="AO14" s="36">
        <v>13</v>
      </c>
      <c r="AP14" s="36">
        <v>13</v>
      </c>
      <c r="AQ14" s="34">
        <f t="shared" si="13"/>
        <v>8.1</v>
      </c>
      <c r="AR14" s="34">
        <f t="shared" si="14"/>
        <v>0</v>
      </c>
      <c r="AS14" s="36">
        <v>9.1</v>
      </c>
      <c r="AT14" s="36">
        <v>31.4</v>
      </c>
      <c r="AU14" s="36">
        <v>26.5</v>
      </c>
      <c r="AV14" s="34">
        <f t="shared" si="15"/>
        <v>17.4</v>
      </c>
      <c r="AW14" s="34">
        <f t="shared" si="16"/>
        <v>-4.899999999999999</v>
      </c>
      <c r="AX14" s="36">
        <v>2.8</v>
      </c>
      <c r="AY14" s="36">
        <v>31.4</v>
      </c>
      <c r="AZ14" s="36">
        <v>23.8</v>
      </c>
      <c r="BA14" s="34">
        <f t="shared" si="17"/>
        <v>21</v>
      </c>
      <c r="BB14" s="34">
        <f t="shared" si="18"/>
        <v>-7.599999999999998</v>
      </c>
      <c r="BC14" s="36">
        <v>2.2</v>
      </c>
      <c r="BD14" s="36">
        <v>7.8</v>
      </c>
      <c r="BE14" s="36">
        <v>7.5</v>
      </c>
      <c r="BF14" s="34">
        <f t="shared" si="19"/>
        <v>5.3</v>
      </c>
      <c r="BG14" s="34">
        <f t="shared" si="20"/>
        <v>-0.2999999999999998</v>
      </c>
      <c r="BH14" s="36">
        <v>40.7</v>
      </c>
      <c r="BI14" s="36">
        <v>69.3</v>
      </c>
      <c r="BJ14" s="36">
        <v>68.4</v>
      </c>
      <c r="BK14" s="34">
        <f t="shared" si="21"/>
        <v>27.700000000000003</v>
      </c>
      <c r="BL14" s="34">
        <f t="shared" si="22"/>
        <v>-0.8999999999999915</v>
      </c>
      <c r="BM14" s="36">
        <v>38.2</v>
      </c>
      <c r="BN14" s="36">
        <v>107.2</v>
      </c>
      <c r="BO14" s="36">
        <v>75.4</v>
      </c>
      <c r="BP14" s="34">
        <f t="shared" si="23"/>
        <v>37.2</v>
      </c>
      <c r="BQ14" s="34">
        <f t="shared" si="24"/>
        <v>-31.799999999999997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41.4</v>
      </c>
      <c r="G16" s="51">
        <f t="shared" si="0"/>
        <v>37.1</v>
      </c>
      <c r="H16" s="51">
        <f t="shared" si="0"/>
        <v>37.1</v>
      </c>
      <c r="I16" s="51">
        <f t="shared" si="0"/>
        <v>-4.299999999999999</v>
      </c>
      <c r="J16" s="36">
        <v>0</v>
      </c>
      <c r="K16" s="36">
        <v>0.1</v>
      </c>
      <c r="L16" s="36">
        <v>0.1</v>
      </c>
      <c r="M16" s="34">
        <f t="shared" si="1"/>
        <v>0.1</v>
      </c>
      <c r="N16" s="34">
        <f t="shared" si="2"/>
        <v>0</v>
      </c>
      <c r="O16" s="36">
        <v>0</v>
      </c>
      <c r="P16" s="36"/>
      <c r="Q16" s="36"/>
      <c r="R16" s="34">
        <f t="shared" si="3"/>
        <v>0</v>
      </c>
      <c r="S16" s="34">
        <f t="shared" si="4"/>
        <v>0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>
        <v>0</v>
      </c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</v>
      </c>
      <c r="AO16" s="36"/>
      <c r="AP16" s="36"/>
      <c r="AQ16" s="34">
        <f t="shared" si="13"/>
        <v>0</v>
      </c>
      <c r="AR16" s="34">
        <f t="shared" si="14"/>
        <v>0</v>
      </c>
      <c r="AS16" s="36">
        <v>1.2</v>
      </c>
      <c r="AT16" s="36">
        <v>1.8</v>
      </c>
      <c r="AU16" s="36">
        <v>1.8</v>
      </c>
      <c r="AV16" s="34">
        <f t="shared" si="15"/>
        <v>0.6000000000000001</v>
      </c>
      <c r="AW16" s="34">
        <f t="shared" si="16"/>
        <v>0</v>
      </c>
      <c r="AX16" s="36">
        <v>12.7</v>
      </c>
      <c r="AY16" s="36">
        <v>4.7</v>
      </c>
      <c r="AZ16" s="36">
        <v>4.7</v>
      </c>
      <c r="BA16" s="34">
        <f t="shared" si="17"/>
        <v>-7.999999999999999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30.5</v>
      </c>
      <c r="BO16" s="36">
        <v>30.5</v>
      </c>
      <c r="BP16" s="34">
        <f t="shared" si="23"/>
        <v>3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60" t="s">
        <v>64</v>
      </c>
      <c r="F18" s="51">
        <f>J18+O18+T18+Y18+AD18+AI18+AN18+AS18+AX18+BC18+BH18+BM18</f>
        <v>55.7</v>
      </c>
      <c r="G18" s="51">
        <f t="shared" si="0"/>
        <v>54.9</v>
      </c>
      <c r="H18" s="51">
        <f t="shared" si="0"/>
        <v>53.4</v>
      </c>
      <c r="I18" s="51">
        <f t="shared" si="0"/>
        <v>-2.3000000000000043</v>
      </c>
      <c r="J18" s="38">
        <v>37.6</v>
      </c>
      <c r="K18" s="38">
        <v>36.8</v>
      </c>
      <c r="L18" s="38">
        <v>35.3</v>
      </c>
      <c r="M18" s="34">
        <f t="shared" si="1"/>
        <v>-2.3000000000000043</v>
      </c>
      <c r="N18" s="34">
        <f t="shared" si="2"/>
        <v>-1.5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/>
      <c r="AP18" s="36"/>
      <c r="AQ18" s="34">
        <f t="shared" si="13"/>
        <v>0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4641.900000000001</v>
      </c>
      <c r="G19" s="51">
        <f t="shared" si="0"/>
        <v>2823</v>
      </c>
      <c r="H19" s="51">
        <f t="shared" si="0"/>
        <v>2555.5</v>
      </c>
      <c r="I19" s="51">
        <f t="shared" si="0"/>
        <v>-2086.4</v>
      </c>
      <c r="J19" s="39">
        <v>2744.1</v>
      </c>
      <c r="K19" s="39">
        <v>1753.1</v>
      </c>
      <c r="L19" s="39">
        <v>1556.9</v>
      </c>
      <c r="M19" s="34">
        <f t="shared" si="1"/>
        <v>-1187.1999999999998</v>
      </c>
      <c r="N19" s="34">
        <f t="shared" si="2"/>
        <v>-196.19999999999982</v>
      </c>
      <c r="O19" s="39">
        <v>100.8</v>
      </c>
      <c r="P19" s="39">
        <v>76</v>
      </c>
      <c r="Q19" s="39">
        <v>70.9</v>
      </c>
      <c r="R19" s="34">
        <f t="shared" si="3"/>
        <v>-29.89999999999999</v>
      </c>
      <c r="S19" s="34">
        <f t="shared" si="4"/>
        <v>-5.099999999999994</v>
      </c>
      <c r="T19" s="39">
        <v>328.5</v>
      </c>
      <c r="U19" s="39">
        <v>178.2</v>
      </c>
      <c r="V19" s="39">
        <v>170.4</v>
      </c>
      <c r="W19" s="34">
        <f t="shared" si="5"/>
        <v>-158.1</v>
      </c>
      <c r="X19" s="34">
        <f t="shared" si="6"/>
        <v>-7.799999999999983</v>
      </c>
      <c r="Y19" s="39">
        <v>51.9</v>
      </c>
      <c r="Z19" s="39">
        <v>34.6</v>
      </c>
      <c r="AA19" s="39">
        <v>31.9</v>
      </c>
      <c r="AB19" s="34">
        <f t="shared" si="7"/>
        <v>-20</v>
      </c>
      <c r="AC19" s="34">
        <f t="shared" si="8"/>
        <v>-2.700000000000003</v>
      </c>
      <c r="AD19" s="39">
        <v>45.6</v>
      </c>
      <c r="AE19" s="39">
        <v>29.4</v>
      </c>
      <c r="AF19" s="39">
        <v>24.8</v>
      </c>
      <c r="AG19" s="34">
        <f t="shared" si="9"/>
        <v>-20.8</v>
      </c>
      <c r="AH19" s="34">
        <f t="shared" si="10"/>
        <v>-4.599999999999998</v>
      </c>
      <c r="AI19" s="39">
        <v>174.3</v>
      </c>
      <c r="AJ19" s="39">
        <v>109</v>
      </c>
      <c r="AK19" s="39">
        <v>102.5</v>
      </c>
      <c r="AL19" s="34">
        <f t="shared" si="11"/>
        <v>-71.80000000000001</v>
      </c>
      <c r="AM19" s="34">
        <f t="shared" si="12"/>
        <v>-6.5</v>
      </c>
      <c r="AN19" s="39">
        <v>176</v>
      </c>
      <c r="AO19" s="39">
        <v>46.3</v>
      </c>
      <c r="AP19" s="39">
        <v>44.6</v>
      </c>
      <c r="AQ19" s="34">
        <f t="shared" si="13"/>
        <v>-131.4</v>
      </c>
      <c r="AR19" s="34">
        <f t="shared" si="14"/>
        <v>-1.6999999999999957</v>
      </c>
      <c r="AS19" s="39">
        <v>48.3</v>
      </c>
      <c r="AT19" s="39">
        <v>35.4</v>
      </c>
      <c r="AU19" s="39">
        <v>30.6</v>
      </c>
      <c r="AV19" s="34">
        <f t="shared" si="15"/>
        <v>-17.699999999999996</v>
      </c>
      <c r="AW19" s="34">
        <f t="shared" si="16"/>
        <v>-4.799999999999997</v>
      </c>
      <c r="AX19" s="39">
        <v>218.6</v>
      </c>
      <c r="AY19" s="39">
        <v>88.3</v>
      </c>
      <c r="AZ19" s="39">
        <v>74.9</v>
      </c>
      <c r="BA19" s="34">
        <f t="shared" si="17"/>
        <v>-143.7</v>
      </c>
      <c r="BB19" s="34">
        <f t="shared" si="18"/>
        <v>-13.399999999999991</v>
      </c>
      <c r="BC19" s="39">
        <v>26.4</v>
      </c>
      <c r="BD19" s="39">
        <v>19.6</v>
      </c>
      <c r="BE19" s="39">
        <v>18.7</v>
      </c>
      <c r="BF19" s="34">
        <f t="shared" si="19"/>
        <v>-7.699999999999999</v>
      </c>
      <c r="BG19" s="34">
        <f t="shared" si="20"/>
        <v>-0.9000000000000021</v>
      </c>
      <c r="BH19" s="39">
        <v>207.4</v>
      </c>
      <c r="BI19" s="39">
        <v>118.1</v>
      </c>
      <c r="BJ19" s="39">
        <v>111</v>
      </c>
      <c r="BK19" s="34">
        <f t="shared" si="21"/>
        <v>-96.4</v>
      </c>
      <c r="BL19" s="34">
        <f t="shared" si="22"/>
        <v>-7.099999999999994</v>
      </c>
      <c r="BM19" s="39">
        <v>520</v>
      </c>
      <c r="BN19" s="39">
        <v>335</v>
      </c>
      <c r="BO19" s="39">
        <v>318.3</v>
      </c>
      <c r="BP19" s="34">
        <f t="shared" si="23"/>
        <v>-201.7</v>
      </c>
      <c r="BQ19" s="34">
        <f t="shared" si="24"/>
        <v>-16.69999999999999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10753.5</v>
      </c>
      <c r="G20" s="51">
        <f t="shared" si="0"/>
        <v>13129.7</v>
      </c>
      <c r="H20" s="51">
        <f t="shared" si="0"/>
        <v>13148.6</v>
      </c>
      <c r="I20" s="51">
        <f t="shared" si="0"/>
        <v>2395.0999999999995</v>
      </c>
      <c r="J20" s="39">
        <v>10554.7</v>
      </c>
      <c r="K20" s="39">
        <v>13124.1</v>
      </c>
      <c r="L20" s="39">
        <v>13124.1</v>
      </c>
      <c r="M20" s="34">
        <f t="shared" si="1"/>
        <v>2569.3999999999996</v>
      </c>
      <c r="N20" s="34">
        <f t="shared" si="2"/>
        <v>0</v>
      </c>
      <c r="O20" s="39">
        <v>0</v>
      </c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/>
      <c r="AK20" s="39"/>
      <c r="AL20" s="34">
        <f t="shared" si="11"/>
        <v>-34.5</v>
      </c>
      <c r="AM20" s="34">
        <f t="shared" si="12"/>
        <v>0</v>
      </c>
      <c r="AN20" s="39"/>
      <c r="AO20" s="39"/>
      <c r="AP20" s="39">
        <v>18.9</v>
      </c>
      <c r="AQ20" s="34">
        <f t="shared" si="13"/>
        <v>18.9</v>
      </c>
      <c r="AR20" s="34">
        <f t="shared" si="14"/>
        <v>18.9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/>
      <c r="AZ20" s="39"/>
      <c r="BA20" s="34">
        <f t="shared" si="17"/>
        <v>-0.4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160.9</v>
      </c>
      <c r="BI20" s="39">
        <v>5.6</v>
      </c>
      <c r="BJ20" s="39">
        <v>5.6</v>
      </c>
      <c r="BK20" s="34">
        <f t="shared" si="21"/>
        <v>-155.3</v>
      </c>
      <c r="BL20" s="34">
        <f t="shared" si="22"/>
        <v>0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1" t="s">
        <v>35</v>
      </c>
      <c r="F22" s="51">
        <f>J22+O22+T22+Y22+AD22+AI22+AN22+AS22+AX22+BC22+BH22+BM22</f>
        <v>110.4</v>
      </c>
      <c r="G22" s="51">
        <f>K22+P22+U22+Z22+AE22+AJ22+AO22+AT22+AY22+BD22+BI22+BN22</f>
        <v>308.4</v>
      </c>
      <c r="H22" s="51">
        <f t="shared" si="0"/>
        <v>186.2</v>
      </c>
      <c r="I22" s="51">
        <f t="shared" si="0"/>
        <v>75.8</v>
      </c>
      <c r="J22" s="41">
        <v>35.2</v>
      </c>
      <c r="K22" s="41">
        <v>24.7</v>
      </c>
      <c r="L22" s="41">
        <v>20.2</v>
      </c>
      <c r="M22" s="34">
        <f t="shared" si="1"/>
        <v>-15.000000000000004</v>
      </c>
      <c r="N22" s="34">
        <f t="shared" si="2"/>
        <v>-4.5</v>
      </c>
      <c r="O22" s="41">
        <v>0</v>
      </c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>
        <v>4.1</v>
      </c>
      <c r="AA22" s="41"/>
      <c r="AB22" s="34">
        <f t="shared" si="7"/>
        <v>0</v>
      </c>
      <c r="AC22" s="34">
        <f t="shared" si="8"/>
        <v>-4.1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/>
      <c r="AK22" s="41"/>
      <c r="AL22" s="34">
        <f t="shared" si="11"/>
        <v>-3.2</v>
      </c>
      <c r="AM22" s="34">
        <f t="shared" si="12"/>
        <v>0</v>
      </c>
      <c r="AN22" s="41"/>
      <c r="AO22" s="41">
        <v>53.7</v>
      </c>
      <c r="AP22" s="41"/>
      <c r="AQ22" s="34">
        <f t="shared" si="13"/>
        <v>0</v>
      </c>
      <c r="AR22" s="34">
        <f t="shared" si="14"/>
        <v>-53.7</v>
      </c>
      <c r="AS22" s="41"/>
      <c r="AT22" s="41">
        <v>59.9</v>
      </c>
      <c r="AU22" s="41"/>
      <c r="AV22" s="34">
        <f t="shared" si="15"/>
        <v>0</v>
      </c>
      <c r="AW22" s="34">
        <f t="shared" si="16"/>
        <v>-59.9</v>
      </c>
      <c r="AX22" s="41">
        <v>72</v>
      </c>
      <c r="AY22" s="41">
        <v>165.1</v>
      </c>
      <c r="AZ22" s="41">
        <v>165.1</v>
      </c>
      <c r="BA22" s="34">
        <f t="shared" si="17"/>
        <v>93.1</v>
      </c>
      <c r="BB22" s="34">
        <f t="shared" si="18"/>
        <v>0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1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15253.1</v>
      </c>
      <c r="H23" s="51">
        <f t="shared" si="0"/>
        <v>12727.600000000002</v>
      </c>
      <c r="I23" s="51">
        <f t="shared" si="0"/>
        <v>-15788.600000000002</v>
      </c>
      <c r="J23" s="41">
        <v>12308</v>
      </c>
      <c r="K23" s="41">
        <v>5806.6</v>
      </c>
      <c r="L23" s="41">
        <v>4952.7</v>
      </c>
      <c r="M23" s="34">
        <f t="shared" si="1"/>
        <v>-7355.3</v>
      </c>
      <c r="N23" s="34">
        <f t="shared" si="2"/>
        <v>-853.9000000000005</v>
      </c>
      <c r="O23" s="41">
        <v>1169</v>
      </c>
      <c r="P23" s="41">
        <v>691.1</v>
      </c>
      <c r="Q23" s="41">
        <v>577.8</v>
      </c>
      <c r="R23" s="34">
        <f t="shared" si="3"/>
        <v>-591.2</v>
      </c>
      <c r="S23" s="34">
        <f t="shared" si="4"/>
        <v>-113.30000000000007</v>
      </c>
      <c r="T23" s="39">
        <v>2712.9</v>
      </c>
      <c r="U23" s="39">
        <v>1882</v>
      </c>
      <c r="V23" s="39">
        <v>1305.7</v>
      </c>
      <c r="W23" s="34">
        <f t="shared" si="5"/>
        <v>-1407.2</v>
      </c>
      <c r="X23" s="34">
        <f t="shared" si="6"/>
        <v>-576.3</v>
      </c>
      <c r="Y23" s="39">
        <v>547.6</v>
      </c>
      <c r="Z23" s="39">
        <v>457.1</v>
      </c>
      <c r="AA23" s="39">
        <v>396.1</v>
      </c>
      <c r="AB23" s="34">
        <f t="shared" si="7"/>
        <v>-151.5</v>
      </c>
      <c r="AC23" s="34">
        <f t="shared" si="8"/>
        <v>-61</v>
      </c>
      <c r="AD23" s="39">
        <v>593.3</v>
      </c>
      <c r="AE23" s="39">
        <v>366</v>
      </c>
      <c r="AF23" s="39">
        <v>347.1</v>
      </c>
      <c r="AG23" s="34">
        <f t="shared" si="9"/>
        <v>-246.19999999999993</v>
      </c>
      <c r="AH23" s="34">
        <f t="shared" si="10"/>
        <v>-18.899999999999977</v>
      </c>
      <c r="AI23" s="39">
        <v>2650.2</v>
      </c>
      <c r="AJ23" s="39">
        <v>1240.2</v>
      </c>
      <c r="AK23" s="39">
        <v>1130.2</v>
      </c>
      <c r="AL23" s="34">
        <f t="shared" si="11"/>
        <v>-1519.9999999999998</v>
      </c>
      <c r="AM23" s="34">
        <f t="shared" si="12"/>
        <v>-110</v>
      </c>
      <c r="AN23" s="39">
        <v>893.9</v>
      </c>
      <c r="AO23" s="39">
        <v>494.3</v>
      </c>
      <c r="AP23" s="39">
        <v>452</v>
      </c>
      <c r="AQ23" s="34">
        <f t="shared" si="13"/>
        <v>-441.9</v>
      </c>
      <c r="AR23" s="34">
        <f t="shared" si="14"/>
        <v>-42.30000000000001</v>
      </c>
      <c r="AS23" s="39">
        <v>673</v>
      </c>
      <c r="AT23" s="39">
        <v>573.3</v>
      </c>
      <c r="AU23" s="39">
        <v>282.7</v>
      </c>
      <c r="AV23" s="34">
        <f t="shared" si="15"/>
        <v>-390.3</v>
      </c>
      <c r="AW23" s="34">
        <f t="shared" si="16"/>
        <v>-290.59999999999997</v>
      </c>
      <c r="AX23" s="39">
        <v>1393.3</v>
      </c>
      <c r="AY23" s="39">
        <v>663.5</v>
      </c>
      <c r="AZ23" s="39">
        <v>614.7</v>
      </c>
      <c r="BA23" s="34">
        <f t="shared" si="17"/>
        <v>-778.5999999999999</v>
      </c>
      <c r="BB23" s="34">
        <f t="shared" si="18"/>
        <v>-48.799999999999955</v>
      </c>
      <c r="BC23" s="39">
        <v>387.2</v>
      </c>
      <c r="BD23" s="41">
        <v>290.5</v>
      </c>
      <c r="BE23" s="41">
        <v>205.1</v>
      </c>
      <c r="BF23" s="34">
        <f t="shared" si="19"/>
        <v>-182.1</v>
      </c>
      <c r="BG23" s="34">
        <f t="shared" si="20"/>
        <v>-85.4</v>
      </c>
      <c r="BH23" s="39">
        <v>2500.9</v>
      </c>
      <c r="BI23" s="39">
        <v>1181.1</v>
      </c>
      <c r="BJ23" s="39">
        <v>941.4</v>
      </c>
      <c r="BK23" s="34">
        <f t="shared" si="21"/>
        <v>-1559.5</v>
      </c>
      <c r="BL23" s="34">
        <f t="shared" si="22"/>
        <v>-239.69999999999993</v>
      </c>
      <c r="BM23" s="41">
        <v>2686.9</v>
      </c>
      <c r="BN23" s="41">
        <v>1607.4</v>
      </c>
      <c r="BO23" s="41">
        <v>1522.1</v>
      </c>
      <c r="BP23" s="34">
        <f t="shared" si="23"/>
        <v>-1164.8000000000002</v>
      </c>
      <c r="BQ23" s="34">
        <f t="shared" si="24"/>
        <v>-85.30000000000018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2773.9</v>
      </c>
      <c r="H25" s="51">
        <f t="shared" si="0"/>
        <v>2770.7000000000003</v>
      </c>
      <c r="I25" s="51">
        <f t="shared" si="0"/>
        <v>2656.1000000000004</v>
      </c>
      <c r="J25" s="41">
        <v>45.5</v>
      </c>
      <c r="K25" s="41">
        <v>2610.4</v>
      </c>
      <c r="L25" s="41">
        <v>2610.4</v>
      </c>
      <c r="M25" s="34">
        <f t="shared" si="1"/>
        <v>2564.9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>
        <v>0</v>
      </c>
      <c r="U25" s="41"/>
      <c r="V25" s="41"/>
      <c r="W25" s="34">
        <f t="shared" si="5"/>
        <v>0</v>
      </c>
      <c r="X25" s="34">
        <f t="shared" si="6"/>
        <v>0</v>
      </c>
      <c r="Y25" s="41">
        <v>0</v>
      </c>
      <c r="Z25" s="41"/>
      <c r="AA25" s="41"/>
      <c r="AB25" s="34">
        <f t="shared" si="7"/>
        <v>0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14.5</v>
      </c>
      <c r="AK25" s="41">
        <v>14.5</v>
      </c>
      <c r="AL25" s="34">
        <f t="shared" si="11"/>
        <v>14.5</v>
      </c>
      <c r="AM25" s="34">
        <f t="shared" si="12"/>
        <v>0</v>
      </c>
      <c r="AN25" s="41">
        <v>7.1</v>
      </c>
      <c r="AO25" s="41">
        <v>9</v>
      </c>
      <c r="AP25" s="41">
        <v>9</v>
      </c>
      <c r="AQ25" s="34">
        <f t="shared" si="13"/>
        <v>1.9000000000000004</v>
      </c>
      <c r="AR25" s="34">
        <f t="shared" si="14"/>
        <v>0</v>
      </c>
      <c r="AS25" s="41"/>
      <c r="AT25" s="41">
        <v>3.2</v>
      </c>
      <c r="AU25" s="41"/>
      <c r="AV25" s="34">
        <f t="shared" si="15"/>
        <v>0</v>
      </c>
      <c r="AW25" s="34">
        <f t="shared" si="16"/>
        <v>-3.2</v>
      </c>
      <c r="AX25" s="41">
        <v>61.6</v>
      </c>
      <c r="AY25" s="41">
        <v>136.4</v>
      </c>
      <c r="AZ25" s="41">
        <v>136.4</v>
      </c>
      <c r="BA25" s="34">
        <f t="shared" si="17"/>
        <v>74.80000000000001</v>
      </c>
      <c r="BB25" s="34">
        <f t="shared" si="18"/>
        <v>0</v>
      </c>
      <c r="BC25" s="41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>
        <v>0</v>
      </c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6391.9</v>
      </c>
      <c r="H26" s="51">
        <f>L26+Q26+V26+AA26+AF26+AK26+AP26+AU26+AZ26+BE26+BJ26+BO26</f>
        <v>5627.099999999999</v>
      </c>
      <c r="I26" s="51">
        <f>M26+R26+W26+AB26+AG26+AL26+AQ26+AV26+BA26+BF26+BK26+BP26</f>
        <v>-4324.0999999999985</v>
      </c>
      <c r="J26" s="39">
        <v>3760.7</v>
      </c>
      <c r="K26" s="39">
        <v>2347.7</v>
      </c>
      <c r="L26" s="39">
        <v>2106.4</v>
      </c>
      <c r="M26" s="34">
        <f t="shared" si="1"/>
        <v>-1654.2999999999997</v>
      </c>
      <c r="N26" s="34">
        <f t="shared" si="2"/>
        <v>-241.29999999999973</v>
      </c>
      <c r="O26" s="39">
        <v>751.2</v>
      </c>
      <c r="P26" s="39">
        <v>492.5</v>
      </c>
      <c r="Q26" s="39">
        <v>452.1</v>
      </c>
      <c r="R26" s="34">
        <f t="shared" si="3"/>
        <v>-299.1</v>
      </c>
      <c r="S26" s="34">
        <f t="shared" si="4"/>
        <v>-40.39999999999998</v>
      </c>
      <c r="T26" s="39">
        <v>731.8</v>
      </c>
      <c r="U26" s="39">
        <v>567.8</v>
      </c>
      <c r="V26" s="39">
        <v>536.3</v>
      </c>
      <c r="W26" s="34">
        <f t="shared" si="5"/>
        <v>-195.5</v>
      </c>
      <c r="X26" s="34">
        <f t="shared" si="6"/>
        <v>-31.5</v>
      </c>
      <c r="Y26" s="39">
        <v>689.1</v>
      </c>
      <c r="Z26" s="39">
        <v>427.7</v>
      </c>
      <c r="AA26" s="39">
        <v>334.1</v>
      </c>
      <c r="AB26" s="34">
        <f t="shared" si="7"/>
        <v>-355</v>
      </c>
      <c r="AC26" s="34">
        <f t="shared" si="8"/>
        <v>-93.59999999999997</v>
      </c>
      <c r="AD26" s="39">
        <v>424.4</v>
      </c>
      <c r="AE26" s="39">
        <v>281.3</v>
      </c>
      <c r="AF26" s="39">
        <v>251</v>
      </c>
      <c r="AG26" s="34">
        <f t="shared" si="9"/>
        <v>-173.39999999999998</v>
      </c>
      <c r="AH26" s="34">
        <f t="shared" si="10"/>
        <v>-30.30000000000001</v>
      </c>
      <c r="AI26" s="39">
        <v>574.9</v>
      </c>
      <c r="AJ26" s="39">
        <v>375.2</v>
      </c>
      <c r="AK26" s="39">
        <v>347.7</v>
      </c>
      <c r="AL26" s="34">
        <f t="shared" si="11"/>
        <v>-227.2</v>
      </c>
      <c r="AM26" s="34">
        <f t="shared" si="12"/>
        <v>-27.5</v>
      </c>
      <c r="AN26" s="39">
        <v>618</v>
      </c>
      <c r="AO26" s="39">
        <v>350.8</v>
      </c>
      <c r="AP26" s="39">
        <v>311.3</v>
      </c>
      <c r="AQ26" s="34">
        <f t="shared" si="13"/>
        <v>-306.7</v>
      </c>
      <c r="AR26" s="34">
        <f t="shared" si="14"/>
        <v>-39.5</v>
      </c>
      <c r="AS26" s="39">
        <v>422.1</v>
      </c>
      <c r="AT26" s="39">
        <v>285</v>
      </c>
      <c r="AU26" s="39">
        <v>209.1</v>
      </c>
      <c r="AV26" s="34">
        <f t="shared" si="15"/>
        <v>-213.00000000000003</v>
      </c>
      <c r="AW26" s="34">
        <f t="shared" si="16"/>
        <v>-75.9</v>
      </c>
      <c r="AX26" s="39">
        <v>658.8</v>
      </c>
      <c r="AY26" s="39">
        <v>351.8</v>
      </c>
      <c r="AZ26" s="39">
        <v>316</v>
      </c>
      <c r="BA26" s="34">
        <f t="shared" si="17"/>
        <v>-342.79999999999995</v>
      </c>
      <c r="BB26" s="34">
        <f t="shared" si="18"/>
        <v>-35.80000000000001</v>
      </c>
      <c r="BC26" s="39">
        <v>315.6</v>
      </c>
      <c r="BD26" s="39">
        <v>259.5</v>
      </c>
      <c r="BE26" s="39">
        <v>144.4</v>
      </c>
      <c r="BF26" s="34">
        <f t="shared" si="19"/>
        <v>-171.20000000000002</v>
      </c>
      <c r="BG26" s="34">
        <f t="shared" si="20"/>
        <v>-115.1</v>
      </c>
      <c r="BH26" s="39">
        <v>658.3</v>
      </c>
      <c r="BI26" s="39">
        <v>418.4</v>
      </c>
      <c r="BJ26" s="39">
        <v>392.9</v>
      </c>
      <c r="BK26" s="34">
        <f t="shared" si="21"/>
        <v>-265.4</v>
      </c>
      <c r="BL26" s="34">
        <f t="shared" si="22"/>
        <v>-25.5</v>
      </c>
      <c r="BM26" s="39">
        <v>346.3</v>
      </c>
      <c r="BN26" s="39">
        <v>234.2</v>
      </c>
      <c r="BO26" s="39">
        <v>225.8</v>
      </c>
      <c r="BP26" s="34">
        <f t="shared" si="23"/>
        <v>-120.5</v>
      </c>
      <c r="BQ26" s="34">
        <f t="shared" si="24"/>
        <v>-8.399999999999977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631.4</v>
      </c>
      <c r="G27" s="51">
        <f>K27+P27+U27+Z27+AE27+AJ27+AO27+AT27+AY27+BD27+BI27+BN27</f>
        <v>1601.9</v>
      </c>
      <c r="H27" s="51">
        <f>L27+Q27+V27+AA27+AF27+AK27+AP27+AU27+AZ27+BE27+BJ27+BO27</f>
        <v>1641.5</v>
      </c>
      <c r="I27" s="51">
        <f>M27+R27+W27+AB27+AG27+AL27+AQ27+AV27+BA27+BF27+BK27+BP27</f>
        <v>1010.1</v>
      </c>
      <c r="J27" s="39"/>
      <c r="K27" s="39">
        <v>8.1</v>
      </c>
      <c r="L27" s="39">
        <v>8.1</v>
      </c>
      <c r="M27" s="34">
        <f t="shared" si="1"/>
        <v>8.1</v>
      </c>
      <c r="N27" s="34">
        <f t="shared" si="2"/>
        <v>0</v>
      </c>
      <c r="O27" s="39"/>
      <c r="P27" s="39">
        <v>768.1</v>
      </c>
      <c r="Q27" s="39">
        <v>801.5</v>
      </c>
      <c r="R27" s="34">
        <f t="shared" si="3"/>
        <v>801.5</v>
      </c>
      <c r="S27" s="34">
        <f t="shared" si="4"/>
        <v>33.39999999999998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7.8</v>
      </c>
      <c r="AP27" s="39">
        <v>7.8</v>
      </c>
      <c r="AQ27" s="34">
        <f t="shared" si="13"/>
        <v>-141.1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817.9</v>
      </c>
      <c r="AZ27" s="39">
        <v>824.1</v>
      </c>
      <c r="BA27" s="34">
        <f t="shared" si="17"/>
        <v>341.6</v>
      </c>
      <c r="BB27" s="34">
        <f t="shared" si="18"/>
        <v>6.2000000000000455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2.9</v>
      </c>
      <c r="I29" s="51">
        <f>M29+R29+W29+AB29+AG29+AL29+AQ29+AV29+BA29+BF29+BK29+BP29</f>
        <v>2.9</v>
      </c>
      <c r="J29" s="36"/>
      <c r="K29" s="36"/>
      <c r="L29" s="36">
        <v>2.9</v>
      </c>
      <c r="M29" s="34">
        <f t="shared" si="1"/>
        <v>2.9</v>
      </c>
      <c r="N29" s="34">
        <f t="shared" si="2"/>
        <v>2.9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E32:J32"/>
    <mergeCell ref="O32:P32"/>
    <mergeCell ref="C6:C7"/>
    <mergeCell ref="E6:E7"/>
    <mergeCell ref="F6:I6"/>
    <mergeCell ref="J6:M6"/>
    <mergeCell ref="O6:R6"/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2021-08-31T14:23:54Z</dcterms:modified>
  <cp:category/>
  <cp:version/>
  <cp:contentType/>
  <cp:contentStatus/>
</cp:coreProperties>
</file>