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10.2014 поселения" sheetId="1" r:id="rId1"/>
    <sheet name="01.10.14 район" sheetId="2" r:id="rId2"/>
  </sheets>
  <definedNames>
    <definedName name="_xlnm.Print_Titles" localSheetId="0">'01.10.2014 поселения'!$C:$F</definedName>
    <definedName name="_xlnm.Print_Area" localSheetId="1">'01.10.14 район'!$C$1:$P$30</definedName>
    <definedName name="_xlnm.Print_Area" localSheetId="0">'01.10.2014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<sst xmlns="http://schemas.openxmlformats.org/spreadsheetml/2006/main" count="127" uniqueCount="66">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</sst>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view="pageBreakPreview" zoomScale="90" zoomScaleSheetLayoutView="90" zoomScalePageLayoutView="0" workbookViewId="0" topLeftCell="A1">
      <pane xSplit="6" ySplit="9" topLeftCell="A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7" sqref="G7:AS25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customWidth="1"/>
    <col min="8" max="8" width="9.28125" style="1" customWidth="1"/>
    <col min="9" max="9" width="10.00390625" style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57" t="s">
        <v>4</v>
      </c>
      <c r="E6" s="58"/>
      <c r="F6" s="59"/>
      <c r="G6" s="63" t="s">
        <v>5</v>
      </c>
      <c r="H6" s="63"/>
      <c r="I6" s="63"/>
      <c r="J6" s="64" t="s">
        <v>6</v>
      </c>
      <c r="K6" s="64"/>
      <c r="L6" s="64"/>
      <c r="M6" s="54" t="s">
        <v>7</v>
      </c>
      <c r="N6" s="55"/>
      <c r="O6" s="56"/>
      <c r="P6" s="54" t="s">
        <v>8</v>
      </c>
      <c r="Q6" s="55"/>
      <c r="R6" s="56"/>
      <c r="S6" s="54" t="s">
        <v>9</v>
      </c>
      <c r="T6" s="55"/>
      <c r="U6" s="56"/>
      <c r="V6" s="54" t="s">
        <v>10</v>
      </c>
      <c r="W6" s="55"/>
      <c r="X6" s="56"/>
      <c r="Y6" s="54" t="s">
        <v>11</v>
      </c>
      <c r="Z6" s="55"/>
      <c r="AA6" s="56"/>
      <c r="AB6" s="54" t="s">
        <v>12</v>
      </c>
      <c r="AC6" s="55"/>
      <c r="AD6" s="56"/>
      <c r="AE6" s="54" t="s">
        <v>13</v>
      </c>
      <c r="AF6" s="55"/>
      <c r="AG6" s="56"/>
      <c r="AH6" s="54" t="s">
        <v>14</v>
      </c>
      <c r="AI6" s="55"/>
      <c r="AJ6" s="56"/>
      <c r="AK6" s="54" t="s">
        <v>15</v>
      </c>
      <c r="AL6" s="55"/>
      <c r="AM6" s="56"/>
      <c r="AN6" s="54" t="s">
        <v>16</v>
      </c>
      <c r="AO6" s="55"/>
      <c r="AP6" s="56"/>
      <c r="AQ6" s="54" t="s">
        <v>17</v>
      </c>
      <c r="AR6" s="55"/>
      <c r="AS6" s="56"/>
      <c r="AT6" s="5">
        <v>1</v>
      </c>
    </row>
    <row r="7" spans="3:45" s="1" customFormat="1" ht="31.5" customHeight="1">
      <c r="C7" s="7"/>
      <c r="D7" s="60"/>
      <c r="E7" s="61"/>
      <c r="F7" s="62"/>
      <c r="G7" s="8">
        <v>41640</v>
      </c>
      <c r="H7" s="8">
        <v>41974</v>
      </c>
      <c r="I7" s="9" t="s">
        <v>18</v>
      </c>
      <c r="J7" s="8">
        <v>41640</v>
      </c>
      <c r="K7" s="8">
        <v>41974</v>
      </c>
      <c r="L7" s="10" t="s">
        <v>18</v>
      </c>
      <c r="M7" s="8">
        <v>41640</v>
      </c>
      <c r="N7" s="8">
        <v>41974</v>
      </c>
      <c r="O7" s="10" t="s">
        <v>18</v>
      </c>
      <c r="P7" s="8">
        <v>41640</v>
      </c>
      <c r="Q7" s="8">
        <v>41974</v>
      </c>
      <c r="R7" s="10" t="s">
        <v>18</v>
      </c>
      <c r="S7" s="8">
        <v>41640</v>
      </c>
      <c r="T7" s="8">
        <v>41974</v>
      </c>
      <c r="U7" s="10" t="s">
        <v>18</v>
      </c>
      <c r="V7" s="8">
        <v>41640</v>
      </c>
      <c r="W7" s="8">
        <v>41974</v>
      </c>
      <c r="X7" s="10" t="s">
        <v>18</v>
      </c>
      <c r="Y7" s="8">
        <v>41640</v>
      </c>
      <c r="Z7" s="8">
        <v>41974</v>
      </c>
      <c r="AA7" s="10" t="s">
        <v>18</v>
      </c>
      <c r="AB7" s="8">
        <v>41640</v>
      </c>
      <c r="AC7" s="8">
        <v>41974</v>
      </c>
      <c r="AD7" s="10" t="s">
        <v>18</v>
      </c>
      <c r="AE7" s="8">
        <v>41640</v>
      </c>
      <c r="AF7" s="8">
        <v>41974</v>
      </c>
      <c r="AG7" s="10" t="s">
        <v>18</v>
      </c>
      <c r="AH7" s="8">
        <v>41640</v>
      </c>
      <c r="AI7" s="8">
        <v>41974</v>
      </c>
      <c r="AJ7" s="10" t="s">
        <v>18</v>
      </c>
      <c r="AK7" s="8">
        <v>41640</v>
      </c>
      <c r="AL7" s="8">
        <v>41974</v>
      </c>
      <c r="AM7" s="10" t="s">
        <v>18</v>
      </c>
      <c r="AN7" s="8">
        <v>41640</v>
      </c>
      <c r="AO7" s="8">
        <v>41974</v>
      </c>
      <c r="AP7" s="10" t="s">
        <v>18</v>
      </c>
      <c r="AQ7" s="8">
        <v>41640</v>
      </c>
      <c r="AR7" s="8">
        <v>41974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91.54574223452497</v>
      </c>
      <c r="M8" s="16"/>
      <c r="N8" s="16"/>
      <c r="O8" s="18">
        <f>O9/M9%</f>
        <v>48.57477547832878</v>
      </c>
      <c r="P8" s="16"/>
      <c r="Q8" s="16"/>
      <c r="R8" s="18">
        <f>R9/P9%</f>
        <v>73.04632989115265</v>
      </c>
      <c r="S8" s="16"/>
      <c r="T8" s="16"/>
      <c r="U8" s="18">
        <f>U9/S9%</f>
        <v>33.31449242595522</v>
      </c>
      <c r="V8" s="16"/>
      <c r="W8" s="16"/>
      <c r="X8" s="18">
        <f>X9/V9%</f>
        <v>157.1299093655589</v>
      </c>
      <c r="Y8" s="16"/>
      <c r="Z8" s="16"/>
      <c r="AA8" s="18">
        <f>AA9/Y9%</f>
        <v>28.023664676005996</v>
      </c>
      <c r="AB8" s="16"/>
      <c r="AC8" s="16"/>
      <c r="AD8" s="18">
        <f>AD9/AB9%</f>
        <v>-6.43283694912691</v>
      </c>
      <c r="AE8" s="16"/>
      <c r="AF8" s="16"/>
      <c r="AG8" s="18">
        <f>AG9/AE9%</f>
        <v>80.97053726169841</v>
      </c>
      <c r="AH8" s="16"/>
      <c r="AI8" s="16"/>
      <c r="AJ8" s="18">
        <f>AJ9/AH9%</f>
        <v>132.33143785540213</v>
      </c>
      <c r="AK8" s="16"/>
      <c r="AL8" s="16"/>
      <c r="AM8" s="18">
        <f>AM9/AK9%</f>
        <v>73.82590487586</v>
      </c>
      <c r="AN8" s="16"/>
      <c r="AO8" s="16"/>
      <c r="AP8" s="18">
        <f>AP9/AN9%</f>
        <v>84.84986056164473</v>
      </c>
      <c r="AQ8" s="16"/>
      <c r="AR8" s="16"/>
      <c r="AS8" s="18">
        <f>AS9/AQ9%</f>
        <v>51.187568581643134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5" t="s">
        <v>22</v>
      </c>
      <c r="E9" s="65"/>
      <c r="F9" s="65"/>
      <c r="G9" s="21">
        <f>G10+G11+G12+G13+G14+G15+G16+G17+G18+G20+G21+G22+G23+G24+G25+G26</f>
        <v>26918.8</v>
      </c>
      <c r="H9" s="22">
        <f>SUM(H10:H245)</f>
        <v>47641.200000000004</v>
      </c>
      <c r="I9" s="21">
        <f>H9-G9</f>
        <v>20722.400000000005</v>
      </c>
      <c r="J9" s="21">
        <f>SUM(J10:J25)</f>
        <v>13872.299999999997</v>
      </c>
      <c r="K9" s="21">
        <f>SUM(K10:K25)+K26</f>
        <v>26571.800000000003</v>
      </c>
      <c r="L9" s="23">
        <f aca="true" t="shared" si="0" ref="L9:L25">K9-J9</f>
        <v>12699.500000000005</v>
      </c>
      <c r="M9" s="21">
        <f>SUM(M10:M25)</f>
        <v>768.3</v>
      </c>
      <c r="N9" s="21">
        <f>SUM(N10:N25)+N26</f>
        <v>1141.5</v>
      </c>
      <c r="O9" s="23">
        <f aca="true" t="shared" si="1" ref="O9:O25">N9-M9</f>
        <v>373.20000000000005</v>
      </c>
      <c r="P9" s="21">
        <f>SUM(P10:P25)</f>
        <v>1433.2</v>
      </c>
      <c r="Q9" s="21">
        <f>SUM(Q10:Q25)+Q26</f>
        <v>2480.1</v>
      </c>
      <c r="R9" s="23">
        <f aca="true" t="shared" si="2" ref="R9:R25">Q9-P9</f>
        <v>1046.8999999999999</v>
      </c>
      <c r="S9" s="21">
        <f>SUM(S10:S25)</f>
        <v>884.6</v>
      </c>
      <c r="T9" s="21">
        <f>SUM(T10:T25)+T26</f>
        <v>1179.3</v>
      </c>
      <c r="U9" s="23">
        <f aca="true" t="shared" si="3" ref="U9:U25">T9-S9</f>
        <v>294.69999999999993</v>
      </c>
      <c r="V9" s="21">
        <f>SUM(V10:V25)</f>
        <v>662</v>
      </c>
      <c r="W9" s="21">
        <f>SUM(W10:W25)+W26</f>
        <v>1702.1999999999998</v>
      </c>
      <c r="X9" s="23">
        <f aca="true" t="shared" si="4" ref="X9:X25">W9-V9</f>
        <v>1040.1999999999998</v>
      </c>
      <c r="Y9" s="21">
        <f>SUM(Y10:Y25)</f>
        <v>1791.7000000000003</v>
      </c>
      <c r="Z9" s="21">
        <f>SUM(Z10:Z25)+Z26</f>
        <v>2293.7999999999997</v>
      </c>
      <c r="AA9" s="23">
        <f aca="true" t="shared" si="5" ref="AA9:AA25">Z9-Y9</f>
        <v>502.09999999999945</v>
      </c>
      <c r="AB9" s="21">
        <f>SUM(AB10:AB25)</f>
        <v>1322.9</v>
      </c>
      <c r="AC9" s="21">
        <f>SUM(AC10:AC25)+AC26</f>
        <v>1237.8000000000002</v>
      </c>
      <c r="AD9" s="23">
        <f aca="true" t="shared" si="6" ref="AD9:AD25">AC9-AB9</f>
        <v>-85.09999999999991</v>
      </c>
      <c r="AE9" s="21">
        <f>SUM(AE10:AE25)</f>
        <v>577</v>
      </c>
      <c r="AF9" s="21">
        <f>SUM(AF10:AF25)+AF26</f>
        <v>1044.1999999999998</v>
      </c>
      <c r="AG9" s="23">
        <f aca="true" t="shared" si="7" ref="AG9:AG25">AF9-AE9</f>
        <v>467.1999999999998</v>
      </c>
      <c r="AH9" s="21">
        <f>SUM(AH10:AH25)</f>
        <v>984.8</v>
      </c>
      <c r="AI9" s="21">
        <f>SUM(AI10:AI25)+AI26</f>
        <v>2288</v>
      </c>
      <c r="AJ9" s="23">
        <f aca="true" t="shared" si="8" ref="AJ9:AJ25">AI9-AH9</f>
        <v>1303.2</v>
      </c>
      <c r="AK9" s="21">
        <f>SUM(AK10:AK25)</f>
        <v>334.3</v>
      </c>
      <c r="AL9" s="21">
        <f>SUM(AL10:AL25)+AL26</f>
        <v>581.1</v>
      </c>
      <c r="AM9" s="23">
        <f aca="true" t="shared" si="9" ref="AM9:AM25">AL9-AK9</f>
        <v>246.8</v>
      </c>
      <c r="AN9" s="21">
        <f>SUM(AN10:AN25)</f>
        <v>1541.9</v>
      </c>
      <c r="AO9" s="21">
        <f>SUM(AO10:AO25)+AO26</f>
        <v>2850.2000000000003</v>
      </c>
      <c r="AP9" s="23">
        <f aca="true" t="shared" si="10" ref="AP9:AP25">AO9-AN9</f>
        <v>1308.3000000000002</v>
      </c>
      <c r="AQ9" s="21">
        <f>SUM(AQ10:AQ25)+AQ26</f>
        <v>2825.1000000000004</v>
      </c>
      <c r="AR9" s="21">
        <f>SUM(AR10:AR25)+AR26</f>
        <v>4271.200000000001</v>
      </c>
      <c r="AS9" s="23">
        <f aca="true" t="shared" si="11" ref="AS9:AS25">AR9-AQ9</f>
        <v>1446.1000000000004</v>
      </c>
    </row>
    <row r="10" spans="2:45" s="1" customFormat="1" ht="29.25" customHeight="1">
      <c r="B10" s="1">
        <v>0.0555</v>
      </c>
      <c r="C10" s="7" t="s">
        <v>23</v>
      </c>
      <c r="D10" s="66" t="s">
        <v>24</v>
      </c>
      <c r="E10" s="66"/>
      <c r="F10" s="66"/>
      <c r="G10" s="24">
        <v>3583</v>
      </c>
      <c r="H10" s="25">
        <f>K10+N10+Q10+T10+W10+Z10+AC10+AF10+AI10+AL10+AO10+AR10</f>
        <v>5164.6</v>
      </c>
      <c r="I10" s="26">
        <f aca="true" t="shared" si="12" ref="I10:I25">H10-G10</f>
        <v>1581.6000000000004</v>
      </c>
      <c r="J10" s="26">
        <v>2225.5</v>
      </c>
      <c r="K10" s="26">
        <v>3370.8</v>
      </c>
      <c r="L10" s="27">
        <f t="shared" si="0"/>
        <v>1145.3000000000002</v>
      </c>
      <c r="M10" s="26"/>
      <c r="N10" s="26"/>
      <c r="O10" s="27">
        <f t="shared" si="1"/>
        <v>0</v>
      </c>
      <c r="P10" s="26"/>
      <c r="Q10" s="26"/>
      <c r="R10" s="27">
        <f t="shared" si="2"/>
        <v>0</v>
      </c>
      <c r="S10" s="26">
        <v>1.4</v>
      </c>
      <c r="T10" s="26">
        <v>1.4</v>
      </c>
      <c r="U10" s="27">
        <f t="shared" si="3"/>
        <v>0</v>
      </c>
      <c r="V10" s="26">
        <v>14.5</v>
      </c>
      <c r="W10" s="26">
        <v>641.3</v>
      </c>
      <c r="X10" s="27">
        <f t="shared" si="4"/>
        <v>626.8</v>
      </c>
      <c r="Y10" s="26">
        <v>212.9</v>
      </c>
      <c r="Z10" s="26">
        <v>1.6</v>
      </c>
      <c r="AA10" s="27">
        <f t="shared" si="5"/>
        <v>-211.3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>
        <v>18.2</v>
      </c>
      <c r="AJ10" s="27">
        <f t="shared" si="8"/>
        <v>18.2</v>
      </c>
      <c r="AK10" s="26">
        <v>0.5</v>
      </c>
      <c r="AL10" s="26">
        <v>0.5</v>
      </c>
      <c r="AM10" s="27">
        <f t="shared" si="9"/>
        <v>0</v>
      </c>
      <c r="AN10" s="26"/>
      <c r="AO10" s="26">
        <v>23.4</v>
      </c>
      <c r="AP10" s="27">
        <f t="shared" si="10"/>
        <v>23.4</v>
      </c>
      <c r="AQ10" s="26">
        <v>1100.1</v>
      </c>
      <c r="AR10" s="26">
        <v>1079.4</v>
      </c>
      <c r="AS10" s="27">
        <f t="shared" si="11"/>
        <v>-20.699999999999818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66" t="s">
        <v>26</v>
      </c>
      <c r="E11" s="66"/>
      <c r="F11" s="66"/>
      <c r="G11" s="24">
        <v>2983</v>
      </c>
      <c r="H11" s="25">
        <f aca="true" t="shared" si="13" ref="H11:H25">K11+N11+Q11+T11+W11+Z11+AC11+AF11+AI11+AL11+AO11+AR11</f>
        <v>3931.2</v>
      </c>
      <c r="I11" s="26">
        <f t="shared" si="12"/>
        <v>948.1999999999998</v>
      </c>
      <c r="J11" s="26">
        <v>1922.4</v>
      </c>
      <c r="K11" s="26">
        <v>2811.9</v>
      </c>
      <c r="L11" s="27">
        <f t="shared" si="0"/>
        <v>889.5</v>
      </c>
      <c r="M11" s="26">
        <v>70.5</v>
      </c>
      <c r="N11" s="26">
        <v>35</v>
      </c>
      <c r="O11" s="27">
        <f t="shared" si="1"/>
        <v>-35.5</v>
      </c>
      <c r="P11" s="26">
        <v>85</v>
      </c>
      <c r="Q11" s="26">
        <v>67.2</v>
      </c>
      <c r="R11" s="27">
        <f t="shared" si="2"/>
        <v>-17.799999999999997</v>
      </c>
      <c r="S11" s="26">
        <v>78.6</v>
      </c>
      <c r="T11" s="26">
        <v>87.7</v>
      </c>
      <c r="U11" s="27">
        <f t="shared" si="3"/>
        <v>9.100000000000009</v>
      </c>
      <c r="V11" s="26">
        <v>98.3</v>
      </c>
      <c r="W11" s="26">
        <v>122</v>
      </c>
      <c r="X11" s="27">
        <f t="shared" si="4"/>
        <v>23.700000000000003</v>
      </c>
      <c r="Y11" s="26">
        <v>40.9</v>
      </c>
      <c r="Z11" s="26">
        <v>16.6</v>
      </c>
      <c r="AA11" s="27">
        <f t="shared" si="5"/>
        <v>-24.299999999999997</v>
      </c>
      <c r="AB11" s="26">
        <v>139</v>
      </c>
      <c r="AC11" s="26">
        <v>61.3</v>
      </c>
      <c r="AD11" s="27">
        <f t="shared" si="6"/>
        <v>-77.7</v>
      </c>
      <c r="AE11" s="26">
        <v>61.7</v>
      </c>
      <c r="AF11" s="26">
        <v>78.6</v>
      </c>
      <c r="AG11" s="27">
        <f t="shared" si="7"/>
        <v>16.89999999999999</v>
      </c>
      <c r="AH11" s="26">
        <v>31.1</v>
      </c>
      <c r="AI11" s="26">
        <v>72.8</v>
      </c>
      <c r="AJ11" s="27">
        <f t="shared" si="8"/>
        <v>41.699999999999996</v>
      </c>
      <c r="AK11" s="26">
        <v>24.5</v>
      </c>
      <c r="AL11" s="26">
        <v>35.5</v>
      </c>
      <c r="AM11" s="27">
        <f t="shared" si="9"/>
        <v>11</v>
      </c>
      <c r="AN11" s="26">
        <v>86.1</v>
      </c>
      <c r="AO11" s="26">
        <v>101</v>
      </c>
      <c r="AP11" s="27">
        <f t="shared" si="10"/>
        <v>14.900000000000006</v>
      </c>
      <c r="AQ11" s="26">
        <v>345</v>
      </c>
      <c r="AR11" s="26">
        <v>441.6</v>
      </c>
      <c r="AS11" s="27">
        <f t="shared" si="11"/>
        <v>96.60000000000002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66" t="s">
        <v>28</v>
      </c>
      <c r="E12" s="66"/>
      <c r="F12" s="66"/>
      <c r="G12" s="24">
        <v>521</v>
      </c>
      <c r="H12" s="25">
        <f t="shared" si="13"/>
        <v>426.99999999999994</v>
      </c>
      <c r="I12" s="26">
        <f t="shared" si="12"/>
        <v>-94.00000000000006</v>
      </c>
      <c r="J12" s="26">
        <v>518.7</v>
      </c>
      <c r="K12" s="26">
        <v>421</v>
      </c>
      <c r="L12" s="27">
        <f t="shared" si="0"/>
        <v>-97.70000000000005</v>
      </c>
      <c r="M12" s="26"/>
      <c r="N12" s="26"/>
      <c r="O12" s="27">
        <f t="shared" si="1"/>
        <v>0</v>
      </c>
      <c r="P12" s="26"/>
      <c r="Q12" s="26"/>
      <c r="R12" s="27">
        <f t="shared" si="2"/>
        <v>0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5.2</v>
      </c>
      <c r="AA12" s="27">
        <f t="shared" si="5"/>
        <v>0</v>
      </c>
      <c r="AB12" s="26"/>
      <c r="AC12" s="26"/>
      <c r="AD12" s="27">
        <f t="shared" si="6"/>
        <v>0</v>
      </c>
      <c r="AE12" s="26"/>
      <c r="AF12" s="26"/>
      <c r="AG12" s="27">
        <f t="shared" si="7"/>
        <v>0</v>
      </c>
      <c r="AH12" s="26">
        <v>32.5</v>
      </c>
      <c r="AI12" s="26">
        <v>0.2</v>
      </c>
      <c r="AJ12" s="27">
        <f t="shared" si="8"/>
        <v>-32.3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7</v>
      </c>
      <c r="AR12" s="26">
        <v>0.4</v>
      </c>
      <c r="AS12" s="27">
        <f t="shared" si="11"/>
        <v>-6.6</v>
      </c>
    </row>
    <row r="13" spans="2:45" s="1" customFormat="1" ht="30.75" customHeight="1">
      <c r="B13" s="1">
        <v>1</v>
      </c>
      <c r="C13" s="7" t="s">
        <v>29</v>
      </c>
      <c r="D13" s="66" t="s">
        <v>30</v>
      </c>
      <c r="E13" s="66"/>
      <c r="F13" s="66"/>
      <c r="G13" s="24">
        <v>247.3</v>
      </c>
      <c r="H13" s="25">
        <f t="shared" si="13"/>
        <v>532.5</v>
      </c>
      <c r="I13" s="26">
        <f t="shared" si="12"/>
        <v>285.2</v>
      </c>
      <c r="J13" s="26">
        <v>195.2</v>
      </c>
      <c r="K13" s="26">
        <v>436.3</v>
      </c>
      <c r="L13" s="27">
        <f t="shared" si="0"/>
        <v>241.10000000000002</v>
      </c>
      <c r="M13" s="26">
        <v>2.5</v>
      </c>
      <c r="N13" s="26"/>
      <c r="O13" s="27">
        <f t="shared" si="1"/>
        <v>-2.5</v>
      </c>
      <c r="P13" s="26">
        <v>2.5</v>
      </c>
      <c r="Q13" s="26">
        <v>6.7</v>
      </c>
      <c r="R13" s="27">
        <f t="shared" si="2"/>
        <v>4.2</v>
      </c>
      <c r="S13" s="26"/>
      <c r="T13" s="26">
        <v>6.3</v>
      </c>
      <c r="U13" s="27">
        <f t="shared" si="3"/>
        <v>6.3</v>
      </c>
      <c r="V13" s="26"/>
      <c r="W13" s="26">
        <v>0.4</v>
      </c>
      <c r="X13" s="27">
        <f t="shared" si="4"/>
        <v>0.4</v>
      </c>
      <c r="Y13" s="26">
        <v>4.7</v>
      </c>
      <c r="Z13" s="26">
        <v>7.1</v>
      </c>
      <c r="AA13" s="27">
        <f t="shared" si="5"/>
        <v>2.3999999999999995</v>
      </c>
      <c r="AB13" s="26">
        <v>1.2</v>
      </c>
      <c r="AC13" s="26">
        <v>1.2</v>
      </c>
      <c r="AD13" s="27">
        <f t="shared" si="6"/>
        <v>0</v>
      </c>
      <c r="AE13" s="26"/>
      <c r="AF13" s="26">
        <v>1.8</v>
      </c>
      <c r="AG13" s="27">
        <f t="shared" si="7"/>
        <v>1.8</v>
      </c>
      <c r="AH13" s="26">
        <v>7.8</v>
      </c>
      <c r="AI13" s="26">
        <v>33.8</v>
      </c>
      <c r="AJ13" s="27">
        <f t="shared" si="8"/>
        <v>25.999999999999996</v>
      </c>
      <c r="AK13" s="26">
        <v>1</v>
      </c>
      <c r="AL13" s="26">
        <v>2.2</v>
      </c>
      <c r="AM13" s="27">
        <f t="shared" si="9"/>
        <v>1.2000000000000002</v>
      </c>
      <c r="AN13" s="26">
        <v>0.7</v>
      </c>
      <c r="AO13" s="26">
        <v>5.1</v>
      </c>
      <c r="AP13" s="27">
        <f t="shared" si="10"/>
        <v>4.3999999999999995</v>
      </c>
      <c r="AQ13" s="26">
        <v>31.7</v>
      </c>
      <c r="AR13" s="26">
        <v>31.6</v>
      </c>
      <c r="AS13" s="27">
        <f t="shared" si="11"/>
        <v>-0.09999999999999787</v>
      </c>
    </row>
    <row r="14" spans="2:45" s="1" customFormat="1" ht="39.75" customHeight="1">
      <c r="B14" s="1">
        <v>0.9</v>
      </c>
      <c r="C14" s="7" t="s">
        <v>31</v>
      </c>
      <c r="D14" s="66" t="s">
        <v>32</v>
      </c>
      <c r="E14" s="66"/>
      <c r="F14" s="66"/>
      <c r="G14" s="24">
        <v>325.9</v>
      </c>
      <c r="H14" s="25">
        <f t="shared" si="13"/>
        <v>348.7</v>
      </c>
      <c r="I14" s="26">
        <f t="shared" si="12"/>
        <v>22.80000000000001</v>
      </c>
      <c r="J14" s="26">
        <v>290.7</v>
      </c>
      <c r="K14" s="26">
        <v>290.7</v>
      </c>
      <c r="L14" s="27">
        <f t="shared" si="0"/>
        <v>0</v>
      </c>
      <c r="M14" s="26">
        <v>3.6</v>
      </c>
      <c r="N14" s="26">
        <v>3.6</v>
      </c>
      <c r="O14" s="27">
        <f t="shared" si="1"/>
        <v>0</v>
      </c>
      <c r="P14" s="26">
        <v>10.2</v>
      </c>
      <c r="Q14" s="26">
        <v>10</v>
      </c>
      <c r="R14" s="27">
        <f t="shared" si="2"/>
        <v>-0.1999999999999993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12</v>
      </c>
      <c r="Z14" s="26">
        <v>11.1</v>
      </c>
      <c r="AA14" s="27">
        <f t="shared" si="5"/>
        <v>-0.9000000000000004</v>
      </c>
      <c r="AB14" s="26">
        <v>0.8</v>
      </c>
      <c r="AC14" s="26">
        <v>0.5</v>
      </c>
      <c r="AD14" s="27">
        <f t="shared" si="6"/>
        <v>-0.30000000000000004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5.2</v>
      </c>
      <c r="AO14" s="26">
        <v>5</v>
      </c>
      <c r="AP14" s="27">
        <f t="shared" si="10"/>
        <v>-0.20000000000000018</v>
      </c>
      <c r="AQ14" s="26">
        <v>35</v>
      </c>
      <c r="AR14" s="26">
        <v>23.3</v>
      </c>
      <c r="AS14" s="27">
        <f t="shared" si="11"/>
        <v>-11.7</v>
      </c>
    </row>
    <row r="15" spans="1:45" s="1" customFormat="1" ht="15">
      <c r="A15" s="1">
        <v>0.5</v>
      </c>
      <c r="B15" s="1">
        <v>0.5</v>
      </c>
      <c r="C15" s="7" t="s">
        <v>33</v>
      </c>
      <c r="D15" s="66" t="s">
        <v>34</v>
      </c>
      <c r="E15" s="66"/>
      <c r="F15" s="66"/>
      <c r="G15" s="24">
        <v>3.8</v>
      </c>
      <c r="H15" s="25">
        <f t="shared" si="13"/>
        <v>16.1</v>
      </c>
      <c r="I15" s="26">
        <f t="shared" si="12"/>
        <v>12.3</v>
      </c>
      <c r="J15" s="26">
        <v>3.7</v>
      </c>
      <c r="K15" s="26">
        <v>6.7</v>
      </c>
      <c r="L15" s="27">
        <f t="shared" si="0"/>
        <v>3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/>
      <c r="W15" s="26">
        <v>9.3</v>
      </c>
      <c r="X15" s="27">
        <f t="shared" si="4"/>
        <v>9.3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/>
      <c r="AF15" s="26">
        <v>0</v>
      </c>
      <c r="AG15" s="27">
        <f t="shared" si="7"/>
        <v>0</v>
      </c>
      <c r="AH15" s="26"/>
      <c r="AI15" s="26"/>
      <c r="AJ15" s="27">
        <f t="shared" si="8"/>
        <v>0</v>
      </c>
      <c r="AK15" s="26"/>
      <c r="AL15" s="26">
        <v>0.1</v>
      </c>
      <c r="AM15" s="27">
        <f t="shared" si="9"/>
        <v>0.1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66" t="s">
        <v>36</v>
      </c>
      <c r="E16" s="66"/>
      <c r="F16" s="66"/>
      <c r="G16" s="24">
        <v>4.8</v>
      </c>
      <c r="H16" s="25">
        <f t="shared" si="13"/>
        <v>0.4</v>
      </c>
      <c r="I16" s="26">
        <f t="shared" si="12"/>
        <v>-4.3999999999999995</v>
      </c>
      <c r="J16" s="26">
        <v>0.4</v>
      </c>
      <c r="K16" s="26">
        <v>0.4</v>
      </c>
      <c r="L16" s="27">
        <f t="shared" si="0"/>
        <v>0</v>
      </c>
      <c r="M16" s="26">
        <v>4.9</v>
      </c>
      <c r="N16" s="26">
        <v>0</v>
      </c>
      <c r="O16" s="27">
        <f t="shared" si="1"/>
        <v>-4.9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/>
      <c r="AM16" s="27">
        <f t="shared" si="9"/>
        <v>0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66" t="s">
        <v>38</v>
      </c>
      <c r="E17" s="66"/>
      <c r="F17" s="66"/>
      <c r="G17" s="24">
        <v>1702.2</v>
      </c>
      <c r="H17" s="25">
        <f t="shared" si="13"/>
        <v>2728.2999999999997</v>
      </c>
      <c r="I17" s="26">
        <f t="shared" si="12"/>
        <v>1026.0999999999997</v>
      </c>
      <c r="J17" s="26">
        <v>968.5</v>
      </c>
      <c r="K17" s="26">
        <v>1764.1</v>
      </c>
      <c r="L17" s="27">
        <f t="shared" si="0"/>
        <v>795.5999999999999</v>
      </c>
      <c r="M17" s="26">
        <v>28.8</v>
      </c>
      <c r="N17" s="26">
        <v>43.7</v>
      </c>
      <c r="O17" s="27">
        <f t="shared" si="1"/>
        <v>14.900000000000002</v>
      </c>
      <c r="P17" s="26">
        <v>55.7</v>
      </c>
      <c r="Q17" s="26">
        <v>103.2</v>
      </c>
      <c r="R17" s="27">
        <f t="shared" si="2"/>
        <v>47.5</v>
      </c>
      <c r="S17" s="26">
        <v>74.1</v>
      </c>
      <c r="T17" s="26">
        <v>46.6</v>
      </c>
      <c r="U17" s="27">
        <f t="shared" si="3"/>
        <v>-27.499999999999993</v>
      </c>
      <c r="V17" s="26">
        <v>12.2</v>
      </c>
      <c r="W17" s="26">
        <v>16.9</v>
      </c>
      <c r="X17" s="27">
        <f t="shared" si="4"/>
        <v>4.699999999999999</v>
      </c>
      <c r="Y17" s="26">
        <v>136.8</v>
      </c>
      <c r="Z17" s="26">
        <v>97.6</v>
      </c>
      <c r="AA17" s="27">
        <f t="shared" si="5"/>
        <v>-39.20000000000002</v>
      </c>
      <c r="AB17" s="26">
        <v>30.6</v>
      </c>
      <c r="AC17" s="26">
        <v>30.2</v>
      </c>
      <c r="AD17" s="27">
        <f t="shared" si="6"/>
        <v>-0.40000000000000213</v>
      </c>
      <c r="AE17" s="26">
        <v>12.4</v>
      </c>
      <c r="AF17" s="26">
        <v>20.4</v>
      </c>
      <c r="AG17" s="27">
        <f t="shared" si="7"/>
        <v>7.999999999999998</v>
      </c>
      <c r="AH17" s="26">
        <v>161.3</v>
      </c>
      <c r="AI17" s="26">
        <v>194</v>
      </c>
      <c r="AJ17" s="27">
        <f t="shared" si="8"/>
        <v>32.69999999999999</v>
      </c>
      <c r="AK17" s="26">
        <v>8.7</v>
      </c>
      <c r="AL17" s="26">
        <v>12.3</v>
      </c>
      <c r="AM17" s="27">
        <f t="shared" si="9"/>
        <v>3.6000000000000014</v>
      </c>
      <c r="AN17" s="26">
        <v>53.1</v>
      </c>
      <c r="AO17" s="26">
        <v>89.2</v>
      </c>
      <c r="AP17" s="27">
        <f t="shared" si="10"/>
        <v>36.1</v>
      </c>
      <c r="AQ17" s="26">
        <v>160</v>
      </c>
      <c r="AR17" s="26">
        <v>310.1</v>
      </c>
      <c r="AS17" s="27">
        <f t="shared" si="11"/>
        <v>150.10000000000002</v>
      </c>
    </row>
    <row r="18" spans="3:45" s="1" customFormat="1" ht="15">
      <c r="C18" s="7" t="s">
        <v>39</v>
      </c>
      <c r="D18" s="66" t="s">
        <v>40</v>
      </c>
      <c r="E18" s="66"/>
      <c r="F18" s="66"/>
      <c r="G18" s="24">
        <v>1579.5</v>
      </c>
      <c r="H18" s="25">
        <f t="shared" si="13"/>
        <v>4541.9000000000015</v>
      </c>
      <c r="I18" s="26">
        <f t="shared" si="12"/>
        <v>2962.4000000000015</v>
      </c>
      <c r="J18" s="26">
        <v>1434.9</v>
      </c>
      <c r="K18" s="26">
        <v>4136.6</v>
      </c>
      <c r="L18" s="27">
        <f t="shared" si="0"/>
        <v>2701.7000000000003</v>
      </c>
      <c r="M18" s="26">
        <v>0.1</v>
      </c>
      <c r="N18" s="26">
        <v>10.6</v>
      </c>
      <c r="O18" s="27">
        <f t="shared" si="1"/>
        <v>10.5</v>
      </c>
      <c r="P18" s="26">
        <v>1.6</v>
      </c>
      <c r="Q18" s="26">
        <v>2.4</v>
      </c>
      <c r="R18" s="27">
        <f t="shared" si="2"/>
        <v>0.7999999999999998</v>
      </c>
      <c r="S18" s="26">
        <v>87.4</v>
      </c>
      <c r="T18" s="26">
        <v>88.1</v>
      </c>
      <c r="U18" s="27">
        <f t="shared" si="3"/>
        <v>0.6999999999999886</v>
      </c>
      <c r="V18" s="26">
        <v>0.6</v>
      </c>
      <c r="W18" s="26">
        <v>0.6</v>
      </c>
      <c r="X18" s="27">
        <f t="shared" si="4"/>
        <v>0</v>
      </c>
      <c r="Y18" s="26">
        <v>7.9</v>
      </c>
      <c r="Z18" s="26">
        <v>16.4</v>
      </c>
      <c r="AA18" s="27">
        <f t="shared" si="5"/>
        <v>8.499999999999998</v>
      </c>
      <c r="AB18" s="26"/>
      <c r="AC18" s="26">
        <v>178.9</v>
      </c>
      <c r="AD18" s="27">
        <f t="shared" si="6"/>
        <v>178.9</v>
      </c>
      <c r="AE18" s="26"/>
      <c r="AF18" s="26">
        <v>0.8</v>
      </c>
      <c r="AG18" s="27">
        <f t="shared" si="7"/>
        <v>0.8</v>
      </c>
      <c r="AH18" s="26"/>
      <c r="AI18" s="26">
        <v>34.1</v>
      </c>
      <c r="AJ18" s="27">
        <f t="shared" si="8"/>
        <v>34.1</v>
      </c>
      <c r="AK18" s="26">
        <v>0.7</v>
      </c>
      <c r="AL18" s="26">
        <v>1.1</v>
      </c>
      <c r="AM18" s="27">
        <f t="shared" si="9"/>
        <v>0.40000000000000013</v>
      </c>
      <c r="AN18" s="26">
        <v>7.6</v>
      </c>
      <c r="AO18" s="26">
        <v>25.3</v>
      </c>
      <c r="AP18" s="27">
        <f t="shared" si="10"/>
        <v>17.700000000000003</v>
      </c>
      <c r="AQ18" s="26">
        <v>38.8</v>
      </c>
      <c r="AR18" s="26">
        <v>47</v>
      </c>
      <c r="AS18" s="27">
        <f t="shared" si="11"/>
        <v>8.200000000000003</v>
      </c>
    </row>
    <row r="19" spans="3:45" s="1" customFormat="1" ht="15">
      <c r="C19" s="7" t="s">
        <v>41</v>
      </c>
      <c r="D19" s="66" t="s">
        <v>42</v>
      </c>
      <c r="E19" s="66"/>
      <c r="F19" s="66"/>
      <c r="G19" s="24"/>
      <c r="H19" s="25">
        <f t="shared" si="13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68" t="s">
        <v>44</v>
      </c>
      <c r="E20" s="68"/>
      <c r="F20" s="68"/>
      <c r="G20" s="30">
        <v>291.9</v>
      </c>
      <c r="H20" s="25">
        <f t="shared" si="13"/>
        <v>1824.2</v>
      </c>
      <c r="I20" s="26">
        <f t="shared" si="12"/>
        <v>1532.3000000000002</v>
      </c>
      <c r="J20" s="32">
        <v>108</v>
      </c>
      <c r="K20" s="32">
        <v>1663.2</v>
      </c>
      <c r="L20" s="27">
        <f t="shared" si="0"/>
        <v>1555.2</v>
      </c>
      <c r="M20" s="32">
        <v>25.7</v>
      </c>
      <c r="N20" s="32">
        <v>0.8</v>
      </c>
      <c r="O20" s="27">
        <f t="shared" si="1"/>
        <v>-24.9</v>
      </c>
      <c r="P20" s="32"/>
      <c r="Q20" s="32"/>
      <c r="R20" s="27">
        <f t="shared" si="2"/>
        <v>0</v>
      </c>
      <c r="S20" s="32">
        <v>46.2</v>
      </c>
      <c r="T20" s="32">
        <v>46.2</v>
      </c>
      <c r="U20" s="27">
        <f t="shared" si="3"/>
        <v>0</v>
      </c>
      <c r="V20" s="32">
        <v>0.5</v>
      </c>
      <c r="W20" s="32">
        <v>0.5</v>
      </c>
      <c r="X20" s="27">
        <f t="shared" si="4"/>
        <v>0</v>
      </c>
      <c r="Y20" s="32">
        <v>1.5</v>
      </c>
      <c r="Z20" s="32">
        <v>1.5</v>
      </c>
      <c r="AA20" s="27">
        <f t="shared" si="5"/>
        <v>0</v>
      </c>
      <c r="AB20" s="32">
        <v>24.3</v>
      </c>
      <c r="AC20" s="32">
        <v>24.3</v>
      </c>
      <c r="AD20" s="27">
        <f t="shared" si="6"/>
        <v>0</v>
      </c>
      <c r="AE20" s="32">
        <v>74.3</v>
      </c>
      <c r="AF20" s="32">
        <v>74.3</v>
      </c>
      <c r="AG20" s="27">
        <f t="shared" si="7"/>
        <v>0</v>
      </c>
      <c r="AH20" s="32"/>
      <c r="AI20" s="32">
        <v>0</v>
      </c>
      <c r="AJ20" s="27">
        <f t="shared" si="8"/>
        <v>0</v>
      </c>
      <c r="AK20" s="32">
        <v>1.2</v>
      </c>
      <c r="AL20" s="32">
        <v>1.2</v>
      </c>
      <c r="AM20" s="27">
        <f t="shared" si="9"/>
        <v>0</v>
      </c>
      <c r="AN20" s="32"/>
      <c r="AO20" s="32"/>
      <c r="AP20" s="27">
        <f t="shared" si="10"/>
        <v>0</v>
      </c>
      <c r="AQ20" s="32">
        <v>10.2</v>
      </c>
      <c r="AR20" s="32">
        <v>12.2</v>
      </c>
      <c r="AS20" s="27">
        <f t="shared" si="11"/>
        <v>2</v>
      </c>
    </row>
    <row r="21" spans="3:45" s="28" customFormat="1" ht="16.5" customHeight="1">
      <c r="C21" s="29" t="s">
        <v>45</v>
      </c>
      <c r="D21" s="68" t="s">
        <v>46</v>
      </c>
      <c r="E21" s="68"/>
      <c r="F21" s="68"/>
      <c r="G21" s="30">
        <v>10925.4</v>
      </c>
      <c r="H21" s="25">
        <f t="shared" si="13"/>
        <v>20173.399999999998</v>
      </c>
      <c r="I21" s="26">
        <f t="shared" si="12"/>
        <v>9247.999999999998</v>
      </c>
      <c r="J21" s="32">
        <v>4725.6</v>
      </c>
      <c r="K21" s="32">
        <v>8743.6</v>
      </c>
      <c r="L21" s="27">
        <f t="shared" si="0"/>
        <v>4018</v>
      </c>
      <c r="M21" s="32">
        <v>383.7</v>
      </c>
      <c r="N21" s="32">
        <v>619.3</v>
      </c>
      <c r="O21" s="27">
        <f t="shared" si="1"/>
        <v>235.59999999999997</v>
      </c>
      <c r="P21" s="32">
        <v>1072.8</v>
      </c>
      <c r="Q21" s="32">
        <v>1966.5</v>
      </c>
      <c r="R21" s="27">
        <f t="shared" si="2"/>
        <v>893.7</v>
      </c>
      <c r="S21" s="32">
        <v>164.3</v>
      </c>
      <c r="T21" s="32">
        <v>276.2</v>
      </c>
      <c r="U21" s="27">
        <f t="shared" si="3"/>
        <v>111.89999999999998</v>
      </c>
      <c r="V21" s="32">
        <v>202</v>
      </c>
      <c r="W21" s="32">
        <v>325.8</v>
      </c>
      <c r="X21" s="27">
        <f t="shared" si="4"/>
        <v>123.80000000000001</v>
      </c>
      <c r="Y21" s="32">
        <v>1148</v>
      </c>
      <c r="Z21" s="32">
        <v>1743.1</v>
      </c>
      <c r="AA21" s="27">
        <f t="shared" si="5"/>
        <v>595.0999999999999</v>
      </c>
      <c r="AB21" s="32">
        <v>329</v>
      </c>
      <c r="AC21" s="32">
        <v>524.3</v>
      </c>
      <c r="AD21" s="27">
        <f t="shared" si="6"/>
        <v>195.29999999999995</v>
      </c>
      <c r="AE21" s="32">
        <v>192.8</v>
      </c>
      <c r="AF21" s="32">
        <v>404.2</v>
      </c>
      <c r="AG21" s="27">
        <f t="shared" si="7"/>
        <v>211.39999999999998</v>
      </c>
      <c r="AH21" s="32">
        <v>550</v>
      </c>
      <c r="AI21" s="32">
        <v>1259.8</v>
      </c>
      <c r="AJ21" s="27">
        <f t="shared" si="8"/>
        <v>709.8</v>
      </c>
      <c r="AK21" s="32">
        <v>140.6</v>
      </c>
      <c r="AL21" s="32">
        <v>257.9</v>
      </c>
      <c r="AM21" s="27">
        <f t="shared" si="9"/>
        <v>117.29999999999998</v>
      </c>
      <c r="AN21" s="32">
        <v>1116.1</v>
      </c>
      <c r="AO21" s="32">
        <v>2031.4</v>
      </c>
      <c r="AP21" s="27">
        <f t="shared" si="10"/>
        <v>915.3000000000002</v>
      </c>
      <c r="AQ21" s="32">
        <v>900.5</v>
      </c>
      <c r="AR21" s="32">
        <v>2021.3</v>
      </c>
      <c r="AS21" s="27">
        <f t="shared" si="11"/>
        <v>1120.8</v>
      </c>
    </row>
    <row r="22" spans="3:45" s="28" customFormat="1" ht="16.5" customHeight="1">
      <c r="C22" s="29"/>
      <c r="D22" s="69" t="s">
        <v>47</v>
      </c>
      <c r="E22" s="70"/>
      <c r="F22" s="71"/>
      <c r="G22" s="30"/>
      <c r="H22" s="25">
        <f t="shared" si="13"/>
        <v>0</v>
      </c>
      <c r="I22" s="26"/>
      <c r="J22" s="32"/>
      <c r="K22" s="32"/>
      <c r="L22" s="27">
        <f t="shared" si="0"/>
        <v>0</v>
      </c>
      <c r="M22" s="32"/>
      <c r="N22" s="32"/>
      <c r="O22" s="27">
        <f t="shared" si="1"/>
        <v>0</v>
      </c>
      <c r="P22" s="32"/>
      <c r="Q22" s="32"/>
      <c r="R22" s="27">
        <f t="shared" si="2"/>
        <v>0</v>
      </c>
      <c r="S22" s="32"/>
      <c r="T22" s="32"/>
      <c r="U22" s="27">
        <f t="shared" si="3"/>
        <v>0</v>
      </c>
      <c r="V22" s="32"/>
      <c r="W22" s="32"/>
      <c r="X22" s="27">
        <f t="shared" si="4"/>
        <v>0</v>
      </c>
      <c r="Y22" s="32"/>
      <c r="Z22" s="32"/>
      <c r="AA22" s="27">
        <f t="shared" si="5"/>
        <v>0</v>
      </c>
      <c r="AB22" s="32"/>
      <c r="AC22" s="32"/>
      <c r="AD22" s="27">
        <f t="shared" si="6"/>
        <v>0</v>
      </c>
      <c r="AE22" s="32"/>
      <c r="AF22" s="32"/>
      <c r="AG22" s="27">
        <f t="shared" si="7"/>
        <v>0</v>
      </c>
      <c r="AH22" s="32"/>
      <c r="AI22" s="32"/>
      <c r="AJ22" s="27">
        <f t="shared" si="8"/>
        <v>0</v>
      </c>
      <c r="AK22" s="32"/>
      <c r="AL22" s="32"/>
      <c r="AM22" s="27">
        <f t="shared" si="9"/>
        <v>0</v>
      </c>
      <c r="AN22" s="32"/>
      <c r="AO22" s="32"/>
      <c r="AP22" s="27">
        <f t="shared" si="10"/>
        <v>0</v>
      </c>
      <c r="AQ22" s="32"/>
      <c r="AR22" s="32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66" t="s">
        <v>49</v>
      </c>
      <c r="E23" s="66"/>
      <c r="F23" s="66"/>
      <c r="G23" s="24">
        <v>4698.4</v>
      </c>
      <c r="H23" s="25">
        <f t="shared" si="13"/>
        <v>7619.6</v>
      </c>
      <c r="I23" s="26">
        <f t="shared" si="12"/>
        <v>2921.2000000000007</v>
      </c>
      <c r="J23" s="26">
        <v>1444.9</v>
      </c>
      <c r="K23" s="26">
        <v>2897.2</v>
      </c>
      <c r="L23" s="27">
        <f t="shared" si="0"/>
        <v>1452.2999999999997</v>
      </c>
      <c r="M23" s="26">
        <v>248.5</v>
      </c>
      <c r="N23" s="26">
        <v>417.6</v>
      </c>
      <c r="O23" s="27">
        <f t="shared" si="1"/>
        <v>169.10000000000002</v>
      </c>
      <c r="P23" s="26">
        <v>201.7</v>
      </c>
      <c r="Q23" s="26">
        <v>320.4</v>
      </c>
      <c r="R23" s="27">
        <f t="shared" si="2"/>
        <v>118.69999999999999</v>
      </c>
      <c r="S23" s="26">
        <v>432.6</v>
      </c>
      <c r="T23" s="26">
        <v>626.8</v>
      </c>
      <c r="U23" s="27">
        <f t="shared" si="3"/>
        <v>194.19999999999993</v>
      </c>
      <c r="V23" s="26">
        <v>333</v>
      </c>
      <c r="W23" s="26">
        <v>584.5</v>
      </c>
      <c r="X23" s="27">
        <f t="shared" si="4"/>
        <v>251.5</v>
      </c>
      <c r="Y23" s="26">
        <v>212.2</v>
      </c>
      <c r="Z23" s="26">
        <v>384</v>
      </c>
      <c r="AA23" s="27">
        <f t="shared" si="5"/>
        <v>171.8</v>
      </c>
      <c r="AB23" s="26">
        <v>769.5</v>
      </c>
      <c r="AC23" s="26">
        <v>388.6</v>
      </c>
      <c r="AD23" s="27">
        <f t="shared" si="6"/>
        <v>-380.9</v>
      </c>
      <c r="AE23" s="26">
        <v>235.8</v>
      </c>
      <c r="AF23" s="26">
        <v>464.1</v>
      </c>
      <c r="AG23" s="27">
        <f t="shared" si="7"/>
        <v>228.3</v>
      </c>
      <c r="AH23" s="26">
        <v>199.2</v>
      </c>
      <c r="AI23" s="26">
        <v>395.3</v>
      </c>
      <c r="AJ23" s="27">
        <f t="shared" si="8"/>
        <v>196.10000000000002</v>
      </c>
      <c r="AK23" s="26">
        <v>154.7</v>
      </c>
      <c r="AL23" s="26">
        <v>267.9</v>
      </c>
      <c r="AM23" s="27">
        <f t="shared" si="9"/>
        <v>113.19999999999999</v>
      </c>
      <c r="AN23" s="26">
        <v>270</v>
      </c>
      <c r="AO23" s="26">
        <v>569</v>
      </c>
      <c r="AP23" s="27">
        <f t="shared" si="10"/>
        <v>299</v>
      </c>
      <c r="AQ23" s="26">
        <v>196.5</v>
      </c>
      <c r="AR23" s="26">
        <v>304.2</v>
      </c>
      <c r="AS23" s="27">
        <f t="shared" si="11"/>
        <v>107.69999999999999</v>
      </c>
    </row>
    <row r="24" spans="3:45" s="1" customFormat="1" ht="27" customHeight="1">
      <c r="C24" s="7" t="s">
        <v>50</v>
      </c>
      <c r="D24" s="66" t="s">
        <v>51</v>
      </c>
      <c r="E24" s="66"/>
      <c r="F24" s="66"/>
      <c r="G24" s="24">
        <v>9.7</v>
      </c>
      <c r="H24" s="25">
        <f t="shared" si="13"/>
        <v>297.5</v>
      </c>
      <c r="I24" s="26">
        <f t="shared" si="12"/>
        <v>287.8</v>
      </c>
      <c r="J24" s="26"/>
      <c r="K24" s="26"/>
      <c r="L24" s="27">
        <f t="shared" si="0"/>
        <v>0</v>
      </c>
      <c r="M24" s="26"/>
      <c r="N24" s="26">
        <v>10.9</v>
      </c>
      <c r="O24" s="27">
        <f t="shared" si="1"/>
        <v>10.9</v>
      </c>
      <c r="P24" s="26"/>
      <c r="Q24" s="26"/>
      <c r="R24" s="27">
        <f t="shared" si="2"/>
        <v>0</v>
      </c>
      <c r="S24" s="26"/>
      <c r="T24" s="26"/>
      <c r="U24" s="27">
        <f t="shared" si="3"/>
        <v>0</v>
      </c>
      <c r="V24" s="26"/>
      <c r="W24" s="26"/>
      <c r="X24" s="27">
        <f t="shared" si="4"/>
        <v>0</v>
      </c>
      <c r="Y24" s="26">
        <v>9.2</v>
      </c>
      <c r="Z24" s="26">
        <v>9.2</v>
      </c>
      <c r="AA24" s="27">
        <f t="shared" si="5"/>
        <v>0</v>
      </c>
      <c r="AB24" s="26">
        <v>0.5</v>
      </c>
      <c r="AC24" s="26">
        <v>0.5</v>
      </c>
      <c r="AD24" s="27">
        <f t="shared" si="6"/>
        <v>0</v>
      </c>
      <c r="AE24" s="26"/>
      <c r="AF24" s="26"/>
      <c r="AG24" s="27">
        <f t="shared" si="7"/>
        <v>0</v>
      </c>
      <c r="AH24" s="26"/>
      <c r="AI24" s="26">
        <v>276.9</v>
      </c>
      <c r="AJ24" s="27">
        <f t="shared" si="8"/>
        <v>276.9</v>
      </c>
      <c r="AK24" s="26"/>
      <c r="AL24" s="26"/>
      <c r="AM24" s="27">
        <f t="shared" si="9"/>
        <v>0</v>
      </c>
      <c r="AN24" s="26"/>
      <c r="AO24" s="26"/>
      <c r="AP24" s="27">
        <f t="shared" si="10"/>
        <v>0</v>
      </c>
      <c r="AQ24" s="26"/>
      <c r="AR24" s="26"/>
      <c r="AS24" s="27">
        <f t="shared" si="11"/>
        <v>0</v>
      </c>
    </row>
    <row r="25" spans="3:45" s="1" customFormat="1" ht="39.75" customHeight="1">
      <c r="C25" s="7" t="s">
        <v>52</v>
      </c>
      <c r="D25" s="66" t="s">
        <v>53</v>
      </c>
      <c r="E25" s="66"/>
      <c r="F25" s="66"/>
      <c r="G25" s="24">
        <v>42.9</v>
      </c>
      <c r="H25" s="25">
        <f t="shared" si="13"/>
        <v>35.800000000000004</v>
      </c>
      <c r="I25" s="26">
        <f t="shared" si="12"/>
        <v>-7.099999999999994</v>
      </c>
      <c r="J25" s="26">
        <v>33.8</v>
      </c>
      <c r="K25" s="26">
        <v>29.3</v>
      </c>
      <c r="L25" s="27">
        <f t="shared" si="0"/>
        <v>-4.4999999999999964</v>
      </c>
      <c r="M25" s="26"/>
      <c r="N25" s="26"/>
      <c r="O25" s="27">
        <f t="shared" si="1"/>
        <v>0</v>
      </c>
      <c r="P25" s="26">
        <v>3.7</v>
      </c>
      <c r="Q25" s="26">
        <v>3.7</v>
      </c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0.4</v>
      </c>
      <c r="Z25" s="26">
        <v>0.4</v>
      </c>
      <c r="AA25" s="27">
        <f t="shared" si="5"/>
        <v>0</v>
      </c>
      <c r="AB25" s="26"/>
      <c r="AC25" s="26"/>
      <c r="AD25" s="27">
        <f t="shared" si="6"/>
        <v>0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>
        <v>1.7</v>
      </c>
      <c r="AL25" s="26">
        <v>1.7</v>
      </c>
      <c r="AM25" s="27">
        <f t="shared" si="9"/>
        <v>0</v>
      </c>
      <c r="AN25" s="26">
        <v>2.9</v>
      </c>
      <c r="AO25" s="26">
        <v>0.6</v>
      </c>
      <c r="AP25" s="27">
        <f t="shared" si="10"/>
        <v>-2.3</v>
      </c>
      <c r="AQ25" s="26">
        <v>0.3</v>
      </c>
      <c r="AR25" s="26">
        <v>0.1</v>
      </c>
      <c r="AS25" s="27">
        <f t="shared" si="11"/>
        <v>-0.19999999999999998</v>
      </c>
    </row>
    <row r="26" spans="3:45" s="1" customFormat="1" ht="20.25" customHeight="1" hidden="1">
      <c r="C26" s="7" t="s">
        <v>54</v>
      </c>
      <c r="D26" s="67" t="s">
        <v>55</v>
      </c>
      <c r="E26" s="67"/>
      <c r="F26" s="67"/>
      <c r="G26" s="26">
        <f>J26+M26+P26+S26+V26+Y26+AB26+AE26+AH26+AK26+AN26+AQ26</f>
        <v>0</v>
      </c>
      <c r="H26" s="25">
        <f>K26+N26+Q26+T26+W26+Z26+AC26+AF26+AI26+AL26+AO26+AR26</f>
        <v>0</v>
      </c>
      <c r="I26" s="7"/>
      <c r="J26" s="26"/>
      <c r="K26" s="26"/>
      <c r="L26" s="27">
        <f>K26-J26</f>
        <v>0</v>
      </c>
      <c r="M26" s="26"/>
      <c r="N26" s="26"/>
      <c r="O26" s="27">
        <f>N26-M26</f>
        <v>0</v>
      </c>
      <c r="P26" s="26"/>
      <c r="Q26" s="26"/>
      <c r="R26" s="27">
        <f>Q26-P26</f>
        <v>0</v>
      </c>
      <c r="S26" s="26"/>
      <c r="T26" s="26"/>
      <c r="U26" s="27">
        <f>T26-S26</f>
        <v>0</v>
      </c>
      <c r="V26" s="26"/>
      <c r="W26" s="26"/>
      <c r="X26" s="27">
        <f>W26-V26</f>
        <v>0</v>
      </c>
      <c r="Y26" s="26"/>
      <c r="Z26" s="26"/>
      <c r="AA26" s="27">
        <f>Z26-Y26</f>
        <v>0</v>
      </c>
      <c r="AB26" s="26"/>
      <c r="AC26" s="26"/>
      <c r="AD26" s="27">
        <f>AC26-AB26</f>
        <v>0</v>
      </c>
      <c r="AE26" s="26"/>
      <c r="AF26" s="26"/>
      <c r="AG26" s="27">
        <f>AF26-AE26</f>
        <v>0</v>
      </c>
      <c r="AH26" s="26"/>
      <c r="AI26" s="26"/>
      <c r="AJ26" s="27">
        <f>AI26-AH26</f>
        <v>0</v>
      </c>
      <c r="AK26" s="26"/>
      <c r="AL26" s="26"/>
      <c r="AM26" s="27">
        <f>AL26-AK26</f>
        <v>0</v>
      </c>
      <c r="AN26" s="26"/>
      <c r="AO26" s="26"/>
      <c r="AP26" s="27">
        <f>AO26-AN26</f>
        <v>0</v>
      </c>
      <c r="AQ26" s="26"/>
      <c r="AR26" s="26"/>
      <c r="AS26" s="27">
        <f>AR26-AQ26</f>
        <v>0</v>
      </c>
    </row>
  </sheetData>
  <sheetProtection/>
  <mergeCells count="32"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2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2" t="s">
        <v>3</v>
      </c>
      <c r="D3" s="63" t="s">
        <v>4</v>
      </c>
      <c r="E3" s="63"/>
      <c r="F3" s="63"/>
      <c r="G3" s="73">
        <v>41640</v>
      </c>
      <c r="H3" s="73"/>
      <c r="I3" s="73">
        <v>41944</v>
      </c>
      <c r="J3" s="63"/>
      <c r="K3" s="73">
        <v>41974</v>
      </c>
      <c r="L3" s="63"/>
      <c r="M3" s="74" t="s">
        <v>18</v>
      </c>
      <c r="N3" s="74"/>
      <c r="O3" s="75" t="s">
        <v>57</v>
      </c>
      <c r="P3" s="75"/>
    </row>
    <row r="4" spans="2:16" s="33" customFormat="1" ht="33.75">
      <c r="B4" s="34" t="s">
        <v>58</v>
      </c>
      <c r="C4" s="72"/>
      <c r="D4" s="63"/>
      <c r="E4" s="63"/>
      <c r="F4" s="63"/>
      <c r="G4" s="35" t="s">
        <v>59</v>
      </c>
      <c r="H4" s="9" t="s">
        <v>60</v>
      </c>
      <c r="I4" s="35" t="s">
        <v>59</v>
      </c>
      <c r="J4" s="9" t="s">
        <v>60</v>
      </c>
      <c r="K4" s="36" t="s">
        <v>59</v>
      </c>
      <c r="L4" s="9" t="s">
        <v>60</v>
      </c>
      <c r="M4" s="35" t="s">
        <v>59</v>
      </c>
      <c r="N4" s="9" t="s">
        <v>60</v>
      </c>
      <c r="O4" s="37" t="s">
        <v>59</v>
      </c>
      <c r="P4" s="38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5" t="s">
        <v>22</v>
      </c>
      <c r="E5" s="65"/>
      <c r="F5" s="65"/>
      <c r="G5" s="39">
        <f>G7+G8+G9+G10+G11+G12+G13+G14+G15+G17+G18+G20+G21+G22</f>
        <v>26918.8</v>
      </c>
      <c r="H5" s="40">
        <f>H7+H8+H9+H10+H11+H12+H13+H14+H15+H17+H18+H20+H21+H22+H19+H23</f>
        <v>1971.4750000000001</v>
      </c>
      <c r="I5" s="22">
        <f>SUM(I7:I22)+I23</f>
        <v>27353</v>
      </c>
      <c r="J5" s="22">
        <f>SUM(J7:J22)-J16</f>
        <v>3019.34815</v>
      </c>
      <c r="K5" s="22">
        <f>K7+K8+K9+K10+K11+K12+K13+K14+K15+K17+K18+K20+K21+K22+K23+K19</f>
        <v>47568</v>
      </c>
      <c r="L5" s="22">
        <f>L7+L8+L9+L10+L11+L12+L13+L14+L15+L17+L18+L20+L21+L22+L23</f>
        <v>2694.5001</v>
      </c>
      <c r="M5" s="22">
        <f aca="true" t="shared" si="0" ref="M5:N22">K5-G5</f>
        <v>20649.2</v>
      </c>
      <c r="N5" s="22">
        <f>SUM(N7:N22)</f>
        <v>723.0250999999998</v>
      </c>
      <c r="O5" s="41">
        <f aca="true" t="shared" si="1" ref="O5:P22">K5-I5</f>
        <v>20215</v>
      </c>
      <c r="P5" s="41">
        <f t="shared" si="1"/>
        <v>-324.8480499999996</v>
      </c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1">
        <f t="shared" si="1"/>
        <v>0</v>
      </c>
      <c r="P6" s="41">
        <f t="shared" si="1"/>
        <v>0</v>
      </c>
    </row>
    <row r="7" spans="2:16" s="1" customFormat="1" ht="29.25" customHeight="1">
      <c r="B7" s="1">
        <v>0.0555</v>
      </c>
      <c r="C7" s="7" t="s">
        <v>23</v>
      </c>
      <c r="D7" s="66" t="s">
        <v>24</v>
      </c>
      <c r="E7" s="66"/>
      <c r="F7" s="66"/>
      <c r="G7" s="24">
        <v>3583</v>
      </c>
      <c r="H7" s="24">
        <f>G7*B7</f>
        <v>198.8565</v>
      </c>
      <c r="I7" s="25">
        <v>3952.8</v>
      </c>
      <c r="J7" s="25">
        <f aca="true" t="shared" si="2" ref="J7:J18">I7*B7</f>
        <v>219.3804</v>
      </c>
      <c r="K7" s="25">
        <v>5164.8</v>
      </c>
      <c r="L7" s="25">
        <f aca="true" t="shared" si="3" ref="L7:L22">K7*B7</f>
        <v>286.6464</v>
      </c>
      <c r="M7" s="25">
        <f t="shared" si="0"/>
        <v>1581.8000000000002</v>
      </c>
      <c r="N7" s="25">
        <f t="shared" si="0"/>
        <v>87.78990000000002</v>
      </c>
      <c r="O7" s="42">
        <f t="shared" si="1"/>
        <v>1212</v>
      </c>
      <c r="P7" s="42">
        <f t="shared" si="1"/>
        <v>67.26600000000002</v>
      </c>
    </row>
    <row r="8" spans="1:16" s="1" customFormat="1" ht="18" customHeight="1">
      <c r="A8" s="1">
        <v>0.1</v>
      </c>
      <c r="B8" s="1">
        <v>0.392</v>
      </c>
      <c r="C8" s="7" t="s">
        <v>25</v>
      </c>
      <c r="D8" s="66" t="s">
        <v>26</v>
      </c>
      <c r="E8" s="66"/>
      <c r="F8" s="66"/>
      <c r="G8" s="24">
        <v>2983</v>
      </c>
      <c r="H8" s="24">
        <f aca="true" t="shared" si="4" ref="H8:H22">G8*B8</f>
        <v>1169.336</v>
      </c>
      <c r="I8" s="25">
        <v>4097</v>
      </c>
      <c r="J8" s="25">
        <f t="shared" si="2"/>
        <v>1606.0240000000001</v>
      </c>
      <c r="K8" s="25">
        <v>3931.1</v>
      </c>
      <c r="L8" s="25">
        <f t="shared" si="3"/>
        <v>1540.9912</v>
      </c>
      <c r="M8" s="25">
        <f t="shared" si="0"/>
        <v>948.0999999999999</v>
      </c>
      <c r="N8" s="25">
        <f t="shared" si="0"/>
        <v>371.6551999999999</v>
      </c>
      <c r="O8" s="42">
        <f t="shared" si="1"/>
        <v>-165.9000000000001</v>
      </c>
      <c r="P8" s="42">
        <f t="shared" si="1"/>
        <v>-65.03280000000018</v>
      </c>
    </row>
    <row r="9" spans="1:16" s="1" customFormat="1" ht="30" customHeight="1">
      <c r="A9" s="1">
        <v>0.225</v>
      </c>
      <c r="B9" s="1">
        <v>0.1125</v>
      </c>
      <c r="C9" s="7" t="s">
        <v>27</v>
      </c>
      <c r="D9" s="66" t="s">
        <v>28</v>
      </c>
      <c r="E9" s="66"/>
      <c r="F9" s="66"/>
      <c r="G9" s="24">
        <v>521</v>
      </c>
      <c r="H9" s="24">
        <f t="shared" si="4"/>
        <v>58.612500000000004</v>
      </c>
      <c r="I9" s="25">
        <v>390.7</v>
      </c>
      <c r="J9" s="25">
        <f t="shared" si="2"/>
        <v>43.95375</v>
      </c>
      <c r="K9" s="25">
        <v>388.2</v>
      </c>
      <c r="L9" s="25">
        <f t="shared" si="3"/>
        <v>43.6725</v>
      </c>
      <c r="M9" s="25">
        <f t="shared" si="0"/>
        <v>-132.8</v>
      </c>
      <c r="N9" s="25">
        <f t="shared" si="0"/>
        <v>-14.940000000000005</v>
      </c>
      <c r="O9" s="42">
        <f t="shared" si="1"/>
        <v>-2.5</v>
      </c>
      <c r="P9" s="42">
        <f t="shared" si="1"/>
        <v>-0.28125</v>
      </c>
    </row>
    <row r="10" spans="2:16" s="1" customFormat="1" ht="30.75" customHeight="1">
      <c r="B10" s="1">
        <v>1</v>
      </c>
      <c r="C10" s="7" t="s">
        <v>29</v>
      </c>
      <c r="D10" s="66" t="s">
        <v>30</v>
      </c>
      <c r="E10" s="66"/>
      <c r="F10" s="66"/>
      <c r="G10" s="24">
        <v>247.3</v>
      </c>
      <c r="H10" s="24">
        <f t="shared" si="4"/>
        <v>247.3</v>
      </c>
      <c r="I10" s="25">
        <v>859.4</v>
      </c>
      <c r="J10" s="25">
        <f t="shared" si="2"/>
        <v>859.4</v>
      </c>
      <c r="K10" s="25">
        <v>532.6</v>
      </c>
      <c r="L10" s="25">
        <f t="shared" si="3"/>
        <v>532.6</v>
      </c>
      <c r="M10" s="25">
        <f t="shared" si="0"/>
        <v>285.3</v>
      </c>
      <c r="N10" s="25">
        <f t="shared" si="0"/>
        <v>285.3</v>
      </c>
      <c r="O10" s="42">
        <f t="shared" si="1"/>
        <v>-326.79999999999995</v>
      </c>
      <c r="P10" s="42">
        <f t="shared" si="1"/>
        <v>-326.79999999999995</v>
      </c>
    </row>
    <row r="11" spans="2:16" s="1" customFormat="1" ht="39.75" customHeight="1">
      <c r="B11" s="1">
        <v>0.9</v>
      </c>
      <c r="C11" s="7" t="s">
        <v>31</v>
      </c>
      <c r="D11" s="66" t="s">
        <v>32</v>
      </c>
      <c r="E11" s="66"/>
      <c r="F11" s="66"/>
      <c r="G11" s="24">
        <v>325.9</v>
      </c>
      <c r="H11" s="24">
        <f t="shared" si="4"/>
        <v>293.31</v>
      </c>
      <c r="I11" s="25">
        <v>313.9</v>
      </c>
      <c r="J11" s="25">
        <f t="shared" si="2"/>
        <v>282.51</v>
      </c>
      <c r="K11" s="25">
        <v>313.9</v>
      </c>
      <c r="L11" s="25">
        <f t="shared" si="3"/>
        <v>282.51</v>
      </c>
      <c r="M11" s="25">
        <f t="shared" si="0"/>
        <v>-12</v>
      </c>
      <c r="N11" s="25">
        <f t="shared" si="0"/>
        <v>-10.800000000000011</v>
      </c>
      <c r="O11" s="42">
        <f t="shared" si="1"/>
        <v>0</v>
      </c>
      <c r="P11" s="42">
        <f t="shared" si="1"/>
        <v>0</v>
      </c>
    </row>
    <row r="12" spans="1:19" s="1" customFormat="1" ht="15">
      <c r="A12" s="1">
        <v>0.5</v>
      </c>
      <c r="B12" s="1">
        <v>0.5</v>
      </c>
      <c r="C12" s="7" t="s">
        <v>33</v>
      </c>
      <c r="D12" s="66" t="s">
        <v>34</v>
      </c>
      <c r="E12" s="66"/>
      <c r="F12" s="66"/>
      <c r="G12" s="24">
        <v>3.8</v>
      </c>
      <c r="H12" s="24">
        <f t="shared" si="4"/>
        <v>1.9</v>
      </c>
      <c r="I12" s="25">
        <v>15.8</v>
      </c>
      <c r="J12" s="25">
        <f t="shared" si="2"/>
        <v>7.9</v>
      </c>
      <c r="K12" s="25">
        <v>15.8</v>
      </c>
      <c r="L12" s="25">
        <f t="shared" si="3"/>
        <v>7.9</v>
      </c>
      <c r="M12" s="25">
        <f t="shared" si="0"/>
        <v>12</v>
      </c>
      <c r="N12" s="25">
        <f t="shared" si="0"/>
        <v>6</v>
      </c>
      <c r="O12" s="42">
        <f t="shared" si="1"/>
        <v>0</v>
      </c>
      <c r="P12" s="42">
        <f t="shared" si="1"/>
        <v>0</v>
      </c>
      <c r="S12" s="43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66" t="s">
        <v>36</v>
      </c>
      <c r="E13" s="66"/>
      <c r="F13" s="66"/>
      <c r="G13" s="24">
        <v>4.8</v>
      </c>
      <c r="H13" s="24">
        <f t="shared" si="4"/>
        <v>2.16</v>
      </c>
      <c r="I13" s="25">
        <v>0.4</v>
      </c>
      <c r="J13" s="25">
        <f t="shared" si="2"/>
        <v>0.18000000000000002</v>
      </c>
      <c r="K13" s="25">
        <v>0.4</v>
      </c>
      <c r="L13" s="25">
        <f t="shared" si="3"/>
        <v>0.18000000000000002</v>
      </c>
      <c r="M13" s="25">
        <f t="shared" si="0"/>
        <v>-4.3999999999999995</v>
      </c>
      <c r="N13" s="25">
        <f t="shared" si="0"/>
        <v>-1.9800000000000002</v>
      </c>
      <c r="O13" s="42">
        <f t="shared" si="1"/>
        <v>0</v>
      </c>
      <c r="P13" s="42">
        <f t="shared" si="1"/>
        <v>0</v>
      </c>
    </row>
    <row r="14" spans="1:16" s="1" customFormat="1" ht="17.25" customHeight="1">
      <c r="A14" s="1">
        <v>1</v>
      </c>
      <c r="C14" s="7" t="s">
        <v>37</v>
      </c>
      <c r="D14" s="66" t="s">
        <v>38</v>
      </c>
      <c r="E14" s="66"/>
      <c r="F14" s="66"/>
      <c r="G14" s="24">
        <v>1702.2</v>
      </c>
      <c r="H14" s="24">
        <f t="shared" si="4"/>
        <v>0</v>
      </c>
      <c r="I14" s="25">
        <v>726.7</v>
      </c>
      <c r="J14" s="25">
        <f t="shared" si="2"/>
        <v>0</v>
      </c>
      <c r="K14" s="25">
        <v>2728.4</v>
      </c>
      <c r="L14" s="25">
        <f t="shared" si="3"/>
        <v>0</v>
      </c>
      <c r="M14" s="25">
        <f t="shared" si="0"/>
        <v>1026.2</v>
      </c>
      <c r="N14" s="25">
        <f t="shared" si="0"/>
        <v>0</v>
      </c>
      <c r="O14" s="42">
        <f t="shared" si="1"/>
        <v>2001.7</v>
      </c>
      <c r="P14" s="41">
        <f t="shared" si="1"/>
        <v>0</v>
      </c>
    </row>
    <row r="15" spans="2:16" s="1" customFormat="1" ht="15">
      <c r="B15" s="1">
        <v>0</v>
      </c>
      <c r="C15" s="7" t="s">
        <v>39</v>
      </c>
      <c r="D15" s="66" t="s">
        <v>40</v>
      </c>
      <c r="E15" s="66"/>
      <c r="F15" s="66"/>
      <c r="G15" s="24">
        <v>1579.5</v>
      </c>
      <c r="H15" s="24">
        <f t="shared" si="4"/>
        <v>0</v>
      </c>
      <c r="I15" s="25">
        <v>4148.8</v>
      </c>
      <c r="J15" s="25">
        <f t="shared" si="2"/>
        <v>0</v>
      </c>
      <c r="K15" s="25">
        <v>4542</v>
      </c>
      <c r="L15" s="25">
        <f t="shared" si="3"/>
        <v>0</v>
      </c>
      <c r="M15" s="25">
        <f t="shared" si="0"/>
        <v>2962.5</v>
      </c>
      <c r="N15" s="25">
        <f t="shared" si="0"/>
        <v>0</v>
      </c>
      <c r="O15" s="42">
        <f t="shared" si="1"/>
        <v>393.1999999999998</v>
      </c>
      <c r="P15" s="41">
        <f t="shared" si="1"/>
        <v>0</v>
      </c>
    </row>
    <row r="16" spans="3:16" s="1" customFormat="1" ht="15">
      <c r="C16" s="7" t="s">
        <v>41</v>
      </c>
      <c r="D16" s="66" t="s">
        <v>42</v>
      </c>
      <c r="E16" s="66"/>
      <c r="F16" s="66"/>
      <c r="G16" s="24"/>
      <c r="H16" s="24">
        <f t="shared" si="4"/>
        <v>0</v>
      </c>
      <c r="I16" s="25"/>
      <c r="J16" s="25">
        <f t="shared" si="2"/>
        <v>0</v>
      </c>
      <c r="K16" s="25"/>
      <c r="L16" s="25">
        <f t="shared" si="3"/>
        <v>0</v>
      </c>
      <c r="M16" s="25">
        <f t="shared" si="0"/>
        <v>0</v>
      </c>
      <c r="N16" s="25">
        <f t="shared" si="0"/>
        <v>0</v>
      </c>
      <c r="O16" s="42">
        <f t="shared" si="1"/>
        <v>0</v>
      </c>
      <c r="P16" s="41">
        <f t="shared" si="1"/>
        <v>0</v>
      </c>
    </row>
    <row r="17" spans="3:16" s="28" customFormat="1" ht="15">
      <c r="C17" s="29" t="s">
        <v>43</v>
      </c>
      <c r="D17" s="68" t="s">
        <v>44</v>
      </c>
      <c r="E17" s="68"/>
      <c r="F17" s="68"/>
      <c r="G17" s="30">
        <v>291.9</v>
      </c>
      <c r="H17" s="24">
        <f t="shared" si="4"/>
        <v>0</v>
      </c>
      <c r="I17" s="31">
        <v>1825</v>
      </c>
      <c r="J17" s="25">
        <f t="shared" si="2"/>
        <v>0</v>
      </c>
      <c r="K17" s="31">
        <v>1824.3</v>
      </c>
      <c r="L17" s="25">
        <f t="shared" si="3"/>
        <v>0</v>
      </c>
      <c r="M17" s="25">
        <f t="shared" si="0"/>
        <v>1532.4</v>
      </c>
      <c r="N17" s="25">
        <f t="shared" si="0"/>
        <v>0</v>
      </c>
      <c r="O17" s="42">
        <f t="shared" si="1"/>
        <v>-0.7000000000000455</v>
      </c>
      <c r="P17" s="41">
        <f t="shared" si="1"/>
        <v>0</v>
      </c>
    </row>
    <row r="18" spans="3:16" s="28" customFormat="1" ht="16.5" customHeight="1">
      <c r="C18" s="29" t="s">
        <v>45</v>
      </c>
      <c r="D18" s="68" t="s">
        <v>46</v>
      </c>
      <c r="E18" s="68"/>
      <c r="F18" s="68"/>
      <c r="G18" s="30">
        <v>10925.4</v>
      </c>
      <c r="H18" s="24">
        <f t="shared" si="4"/>
        <v>0</v>
      </c>
      <c r="I18" s="31">
        <v>7265.6</v>
      </c>
      <c r="J18" s="25">
        <f t="shared" si="2"/>
        <v>0</v>
      </c>
      <c r="K18" s="31">
        <v>20173.5</v>
      </c>
      <c r="L18" s="25">
        <f t="shared" si="3"/>
        <v>0</v>
      </c>
      <c r="M18" s="25">
        <f t="shared" si="0"/>
        <v>9248.1</v>
      </c>
      <c r="N18" s="25">
        <f t="shared" si="0"/>
        <v>0</v>
      </c>
      <c r="O18" s="42">
        <f t="shared" si="1"/>
        <v>12907.9</v>
      </c>
      <c r="P18" s="41">
        <f t="shared" si="1"/>
        <v>0</v>
      </c>
    </row>
    <row r="19" spans="3:16" s="28" customFormat="1" ht="16.5" customHeight="1">
      <c r="C19" s="29" t="s">
        <v>62</v>
      </c>
      <c r="D19" s="77" t="s">
        <v>47</v>
      </c>
      <c r="E19" s="77"/>
      <c r="F19" s="77"/>
      <c r="G19" s="30"/>
      <c r="H19" s="24">
        <f t="shared" si="4"/>
        <v>0</v>
      </c>
      <c r="I19" s="31"/>
      <c r="J19" s="25"/>
      <c r="K19" s="31"/>
      <c r="L19" s="25">
        <f t="shared" si="3"/>
        <v>0</v>
      </c>
      <c r="M19" s="25">
        <f t="shared" si="0"/>
        <v>0</v>
      </c>
      <c r="N19" s="25">
        <f t="shared" si="0"/>
        <v>0</v>
      </c>
      <c r="O19" s="42">
        <f t="shared" si="1"/>
        <v>0</v>
      </c>
      <c r="P19" s="41">
        <f t="shared" si="1"/>
        <v>0</v>
      </c>
    </row>
    <row r="20" spans="1:16" s="1" customFormat="1" ht="15">
      <c r="A20" s="1">
        <v>1</v>
      </c>
      <c r="C20" s="7" t="s">
        <v>48</v>
      </c>
      <c r="D20" s="66" t="s">
        <v>49</v>
      </c>
      <c r="E20" s="66"/>
      <c r="F20" s="66"/>
      <c r="G20" s="24">
        <v>4698.4</v>
      </c>
      <c r="H20" s="24">
        <f t="shared" si="4"/>
        <v>0</v>
      </c>
      <c r="I20" s="25">
        <v>3440.1</v>
      </c>
      <c r="J20" s="25"/>
      <c r="K20" s="25">
        <v>7619.6</v>
      </c>
      <c r="L20" s="25">
        <f t="shared" si="3"/>
        <v>0</v>
      </c>
      <c r="M20" s="25">
        <f t="shared" si="0"/>
        <v>2921.2000000000007</v>
      </c>
      <c r="N20" s="25">
        <f t="shared" si="0"/>
        <v>0</v>
      </c>
      <c r="O20" s="42">
        <f t="shared" si="1"/>
        <v>4179.5</v>
      </c>
      <c r="P20" s="41">
        <f t="shared" si="1"/>
        <v>0</v>
      </c>
    </row>
    <row r="21" spans="3:16" s="1" customFormat="1" ht="27" customHeight="1">
      <c r="C21" s="7" t="s">
        <v>50</v>
      </c>
      <c r="D21" s="66" t="s">
        <v>51</v>
      </c>
      <c r="E21" s="66"/>
      <c r="F21" s="66"/>
      <c r="G21" s="24">
        <v>9.7</v>
      </c>
      <c r="H21" s="24">
        <f t="shared" si="4"/>
        <v>0</v>
      </c>
      <c r="I21" s="25">
        <v>280.9</v>
      </c>
      <c r="J21" s="25"/>
      <c r="K21" s="25">
        <v>297.5</v>
      </c>
      <c r="L21" s="25">
        <f t="shared" si="3"/>
        <v>0</v>
      </c>
      <c r="M21" s="25">
        <f t="shared" si="0"/>
        <v>287.8</v>
      </c>
      <c r="N21" s="25">
        <f t="shared" si="0"/>
        <v>0</v>
      </c>
      <c r="O21" s="42">
        <f t="shared" si="1"/>
        <v>16.600000000000023</v>
      </c>
      <c r="P21" s="41">
        <f t="shared" si="1"/>
        <v>0</v>
      </c>
    </row>
    <row r="22" spans="3:16" s="1" customFormat="1" ht="27.75" customHeight="1">
      <c r="C22" s="7" t="s">
        <v>52</v>
      </c>
      <c r="D22" s="66" t="s">
        <v>53</v>
      </c>
      <c r="E22" s="66"/>
      <c r="F22" s="66"/>
      <c r="G22" s="24">
        <v>42.9</v>
      </c>
      <c r="H22" s="24">
        <f t="shared" si="4"/>
        <v>0</v>
      </c>
      <c r="I22" s="25">
        <v>35.9</v>
      </c>
      <c r="J22" s="25"/>
      <c r="K22" s="25">
        <v>35.9</v>
      </c>
      <c r="L22" s="25">
        <f t="shared" si="3"/>
        <v>0</v>
      </c>
      <c r="M22" s="25">
        <f t="shared" si="0"/>
        <v>-7</v>
      </c>
      <c r="N22" s="25">
        <f t="shared" si="0"/>
        <v>0</v>
      </c>
      <c r="O22" s="42">
        <f t="shared" si="1"/>
        <v>0</v>
      </c>
      <c r="P22" s="42">
        <f t="shared" si="1"/>
        <v>0</v>
      </c>
    </row>
    <row r="23" spans="3:16" s="1" customFormat="1" ht="28.5" customHeight="1" hidden="1">
      <c r="C23" s="7" t="s">
        <v>54</v>
      </c>
      <c r="D23" s="66" t="s">
        <v>55</v>
      </c>
      <c r="E23" s="66"/>
      <c r="F23" s="66"/>
      <c r="G23" s="24"/>
      <c r="H23" s="24">
        <f>G23*B23</f>
        <v>0</v>
      </c>
      <c r="I23" s="25"/>
      <c r="J23" s="25"/>
      <c r="K23" s="25">
        <v>0</v>
      </c>
      <c r="L23" s="25">
        <f>K23*B23</f>
        <v>0</v>
      </c>
      <c r="M23" s="25">
        <f>K23-G23</f>
        <v>0</v>
      </c>
      <c r="N23" s="25">
        <f>L23-H23</f>
        <v>0</v>
      </c>
      <c r="O23" s="42">
        <f>K23-I23</f>
        <v>0</v>
      </c>
      <c r="P23" s="41">
        <f>L23-J23</f>
        <v>0</v>
      </c>
    </row>
    <row r="24" spans="2:14" ht="15">
      <c r="B24" s="44"/>
      <c r="C24" s="45" t="s">
        <v>63</v>
      </c>
      <c r="I24" s="46"/>
      <c r="J24" s="46"/>
      <c r="K24" s="46"/>
      <c r="L24" s="46"/>
      <c r="M24" s="47"/>
      <c r="N24" s="46"/>
    </row>
    <row r="25" spans="3:14" ht="15">
      <c r="C25" s="48"/>
      <c r="I25" s="46"/>
      <c r="J25" s="46"/>
      <c r="K25" s="46"/>
      <c r="L25" s="46"/>
      <c r="M25" s="47"/>
      <c r="N25" s="46"/>
    </row>
    <row r="26" spans="3:8" ht="15">
      <c r="C26" s="76"/>
      <c r="D26" s="76"/>
      <c r="E26" s="76"/>
      <c r="F26" s="76"/>
      <c r="G26" s="49"/>
      <c r="H26" s="49"/>
    </row>
    <row r="27" spans="3:11" s="50" customFormat="1" ht="15.75">
      <c r="C27" s="51"/>
      <c r="D27" s="51" t="s">
        <v>64</v>
      </c>
      <c r="E27" s="51"/>
      <c r="F27" s="51"/>
      <c r="G27" s="51"/>
      <c r="H27" s="51"/>
      <c r="K27" s="51" t="s">
        <v>65</v>
      </c>
    </row>
    <row r="29" ht="15">
      <c r="M29" s="52"/>
    </row>
    <row r="30" ht="9.75" customHeight="1">
      <c r="C30" s="53"/>
    </row>
  </sheetData>
  <sheetProtection/>
  <mergeCells count="26">
    <mergeCell ref="D23:F23"/>
    <mergeCell ref="C26:F26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O3:P3"/>
    <mergeCell ref="D5:F5"/>
    <mergeCell ref="D7:F7"/>
    <mergeCell ref="D8:F8"/>
    <mergeCell ref="D9:F9"/>
    <mergeCell ref="D10:F10"/>
    <mergeCell ref="C3:C4"/>
    <mergeCell ref="D3:F4"/>
    <mergeCell ref="G3:H3"/>
    <mergeCell ref="I3:J3"/>
    <mergeCell ref="K3:L3"/>
    <mergeCell ref="M3:N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2014-12-29T08:44:39Z</dcterms:modified>
  <cp:category/>
  <cp:version/>
  <cp:contentType/>
  <cp:contentStatus/>
</cp:coreProperties>
</file>