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<sst xmlns="http://schemas.openxmlformats.org/spreadsheetml/2006/main" count="179" uniqueCount="84">
  <si>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</si>
  <si>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</si>
  <si>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</si>
  <si>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</si>
  <si>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</si>
  <si>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</si>
  <si>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</si>
  <si>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</si>
  <si>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</si>
  <si>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</si>
  <si>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</si>
  <si>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</si>
  <si>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</si>
  <si>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</si>
  <si>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</si>
  <si>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</si>
  <si>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</si>
  <si>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</si>
  <si>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</si>
  <si>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</si>
  <si>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</si>
  <si>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</si>
  <si>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</si>
  <si>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</si>
  <si>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</si>
  <si>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</si>
  <si>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</si>
  <si>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</si>
  <si>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</si>
  <si>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</si>
  <si>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</si>
  <si>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</si>
  <si>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</si>
  <si>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</si>
  <si>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</si>
  <si>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</si>
  <si>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</si>
  <si>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</si>
  <si>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</si>
  <si>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</si>
  <si>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</si>
  <si>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</si>
  <si>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</si>
  <si>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</si>
  <si>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</si>
  <si>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</si>
  <si>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</si>
  <si>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</si>
  <si>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</si>
  <si>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</si>
  <si>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</si>
  <si>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</si>
  <si>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</si>
  <si>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</si>
  <si>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</si>
  <si>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</si>
  <si>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</si>
  <si>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</si>
  <si>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</si>
  <si>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</si>
  <si>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</si>
  <si>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</si>
  <si>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</si>
  <si>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</si>
  <si>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</si>
  <si>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</si>
  <si>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</si>
  <si>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</si>
  <si>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</si>
  <si>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</si>
  <si>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</si>
  <si>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</si>
  <si>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</si>
  <si>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</si>
  <si>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</si>
  <si>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</si>
  <si>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</si>
  <si>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</si>
  <si>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</si>
  <si>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</si>
  <si>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</si>
  <si>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</si>
  <si>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</si>
  <si>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01.08.2021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</si>
</sst>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71" t="s">
        <v>2</v>
      </c>
      <c r="E3" s="74" t="s">
        <v>3</v>
      </c>
      <c r="F3" s="75"/>
      <c r="G3" s="76"/>
      <c r="H3" s="63">
        <v>44197</v>
      </c>
      <c r="I3" s="64"/>
      <c r="J3" s="63">
        <v>44348</v>
      </c>
      <c r="K3" s="64"/>
      <c r="L3" s="63">
        <v>44378</v>
      </c>
      <c r="M3" s="64"/>
      <c r="N3" s="63">
        <v>44409</v>
      </c>
      <c r="O3" s="64"/>
      <c r="P3" s="65" t="s">
        <v>4</v>
      </c>
      <c r="Q3" s="66"/>
      <c r="R3" s="65" t="s">
        <v>71</v>
      </c>
      <c r="S3" s="66"/>
    </row>
    <row r="4" spans="3:19" s="4" customFormat="1" ht="25.5" customHeight="1">
      <c r="C4" s="5" t="s">
        <v>5</v>
      </c>
      <c r="D4" s="72"/>
      <c r="E4" s="77"/>
      <c r="F4" s="78"/>
      <c r="G4" s="79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3"/>
      <c r="E5" s="80"/>
      <c r="F5" s="81"/>
      <c r="G5" s="82"/>
      <c r="H5" s="6"/>
      <c r="I5" s="7"/>
      <c r="J5" s="6"/>
      <c r="K5" s="7"/>
      <c r="L5" s="6"/>
      <c r="M5" s="7"/>
      <c r="N5" s="6"/>
      <c r="O5" s="7"/>
      <c r="P5" s="9">
        <f>P6/H6</f>
        <v>0.09148658840613476</v>
      </c>
      <c r="Q5" s="9">
        <f>Q6/I6</f>
        <v>0.02299783082756522</v>
      </c>
      <c r="R5" s="9">
        <f>R6/N6</f>
        <v>-0.09048398697062018</v>
      </c>
      <c r="S5" s="9">
        <f>S6/O6</f>
        <v>0.09618326621521277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70" t="s">
        <v>11</v>
      </c>
      <c r="F6" s="70"/>
      <c r="G6" s="70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88849.8</v>
      </c>
      <c r="M6" s="12">
        <f>M8+M11+M13+M14+M15+M16+M19+M20+M21+M22+M24+M25+M26+M28+M30+M18+M23+M27</f>
        <v>16069.500000000002</v>
      </c>
      <c r="N6" s="12">
        <f>N8+N11+N13+N14+N15+N16+N19+N20+N21+N22+N24+N25+N26+N28+N30+N18+N23+N27+N29+N12</f>
        <v>81477.4</v>
      </c>
      <c r="O6" s="12">
        <f>O8+O11+O13+O14+O15+O16+O19+O20+O21+O22+O24+O25+O26+O28+O30+O18+O23+O27</f>
        <v>17779.6</v>
      </c>
      <c r="P6" s="12">
        <f>N6-H6</f>
        <v>6829.299999999988</v>
      </c>
      <c r="Q6" s="12">
        <f>O6-I6</f>
        <v>399.7000000000007</v>
      </c>
      <c r="R6" s="12">
        <f>N6-L6</f>
        <v>-7372.400000000009</v>
      </c>
      <c r="S6" s="12">
        <f>O6-M6</f>
        <v>1710.0999999999967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2" t="s">
        <v>14</v>
      </c>
      <c r="F8" s="62"/>
      <c r="G8" s="62"/>
      <c r="H8" s="14">
        <v>4450.4</v>
      </c>
      <c r="I8" s="14">
        <v>0</v>
      </c>
      <c r="J8" s="14">
        <v>4598.3</v>
      </c>
      <c r="K8" s="14">
        <v>0</v>
      </c>
      <c r="L8" s="14">
        <v>911</v>
      </c>
      <c r="M8" s="14">
        <v>0</v>
      </c>
      <c r="N8" s="14">
        <v>4858.6</v>
      </c>
      <c r="O8" s="14">
        <v>0</v>
      </c>
      <c r="P8" s="54">
        <f aca="true" t="shared" si="0" ref="P8:Q30">N8-H8</f>
        <v>408.2000000000007</v>
      </c>
      <c r="Q8" s="54">
        <f t="shared" si="0"/>
        <v>0</v>
      </c>
      <c r="R8" s="54">
        <f>N8-L8</f>
        <v>3947.6000000000004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67"/>
      <c r="F9" s="68"/>
      <c r="G9" s="69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7"/>
      <c r="F10" s="68"/>
      <c r="G10" s="69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2" t="s">
        <v>16</v>
      </c>
      <c r="F11" s="62"/>
      <c r="G11" s="62"/>
      <c r="H11" s="14">
        <v>7144.4</v>
      </c>
      <c r="I11" s="14">
        <v>2945.4</v>
      </c>
      <c r="J11" s="14">
        <v>10339.3</v>
      </c>
      <c r="K11" s="14">
        <v>3326.2</v>
      </c>
      <c r="L11" s="14">
        <v>9301.8</v>
      </c>
      <c r="M11" s="14">
        <v>2991.5</v>
      </c>
      <c r="N11" s="14">
        <v>16133.5</v>
      </c>
      <c r="O11" s="14">
        <v>5172.4</v>
      </c>
      <c r="P11" s="54">
        <f t="shared" si="0"/>
        <v>8989.1</v>
      </c>
      <c r="Q11" s="54">
        <f t="shared" si="0"/>
        <v>2226.9999999999995</v>
      </c>
      <c r="R11" s="54">
        <f t="shared" si="2"/>
        <v>6831.700000000001</v>
      </c>
      <c r="S11" s="54">
        <f t="shared" si="1"/>
        <v>2180.8999999999996</v>
      </c>
    </row>
    <row r="12" spans="4:19" s="1" customFormat="1" ht="18" customHeight="1">
      <c r="D12" s="13" t="s">
        <v>69</v>
      </c>
      <c r="E12" s="84" t="s">
        <v>70</v>
      </c>
      <c r="F12" s="85"/>
      <c r="G12" s="86"/>
      <c r="H12" s="14"/>
      <c r="I12" s="14">
        <v>0</v>
      </c>
      <c r="J12" s="14">
        <v>0</v>
      </c>
      <c r="K12" s="14">
        <v>0</v>
      </c>
      <c r="L12" s="14">
        <v>33</v>
      </c>
      <c r="M12" s="14">
        <v>0</v>
      </c>
      <c r="N12" s="14">
        <v>33</v>
      </c>
      <c r="O12" s="14">
        <v>0</v>
      </c>
      <c r="P12" s="54">
        <f t="shared" si="0"/>
        <v>33</v>
      </c>
      <c r="Q12" s="54">
        <f t="shared" si="0"/>
        <v>0</v>
      </c>
      <c r="R12" s="54">
        <f t="shared" si="2"/>
        <v>0</v>
      </c>
      <c r="S12" s="54">
        <f t="shared" si="1"/>
        <v>0</v>
      </c>
    </row>
    <row r="13" spans="4:19" s="1" customFormat="1" ht="30" customHeight="1">
      <c r="D13" s="13" t="s">
        <v>17</v>
      </c>
      <c r="E13" s="62" t="s">
        <v>18</v>
      </c>
      <c r="F13" s="62"/>
      <c r="G13" s="62"/>
      <c r="H13" s="14">
        <v>1820.7</v>
      </c>
      <c r="I13" s="14">
        <v>0</v>
      </c>
      <c r="J13" s="14">
        <v>10261.8</v>
      </c>
      <c r="K13" s="14">
        <v>1539.3</v>
      </c>
      <c r="L13" s="14">
        <v>5599.1</v>
      </c>
      <c r="M13" s="14">
        <v>839.9</v>
      </c>
      <c r="N13" s="14">
        <v>2522.1</v>
      </c>
      <c r="O13" s="14">
        <v>378.3</v>
      </c>
      <c r="P13" s="54">
        <f t="shared" si="0"/>
        <v>701.3999999999999</v>
      </c>
      <c r="Q13" s="54">
        <f t="shared" si="0"/>
        <v>378.3</v>
      </c>
      <c r="R13" s="54">
        <f t="shared" si="2"/>
        <v>-3077.0000000000005</v>
      </c>
      <c r="S13" s="54">
        <f t="shared" si="1"/>
        <v>-461.59999999999997</v>
      </c>
    </row>
    <row r="14" spans="3:19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1209.2</v>
      </c>
      <c r="I14" s="14">
        <v>1209.2</v>
      </c>
      <c r="J14" s="14">
        <v>1126.8</v>
      </c>
      <c r="K14" s="14">
        <v>1126.8</v>
      </c>
      <c r="L14" s="14">
        <v>1136.6</v>
      </c>
      <c r="M14" s="14">
        <v>1136.6</v>
      </c>
      <c r="N14" s="14">
        <v>1121.1</v>
      </c>
      <c r="O14" s="14">
        <v>1121.1</v>
      </c>
      <c r="P14" s="54">
        <f t="shared" si="0"/>
        <v>-88.10000000000014</v>
      </c>
      <c r="Q14" s="54">
        <f t="shared" si="0"/>
        <v>-88.10000000000014</v>
      </c>
      <c r="R14" s="54">
        <f t="shared" si="2"/>
        <v>-15.5</v>
      </c>
      <c r="S14" s="54">
        <f t="shared" si="1"/>
        <v>-15.5</v>
      </c>
    </row>
    <row r="15" spans="3:19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2" t="s">
        <v>24</v>
      </c>
      <c r="F16" s="62"/>
      <c r="G16" s="62"/>
      <c r="H16" s="14">
        <v>287.9</v>
      </c>
      <c r="I16" s="14">
        <v>169.7</v>
      </c>
      <c r="J16" s="14">
        <v>43.5</v>
      </c>
      <c r="K16" s="14">
        <v>22.5</v>
      </c>
      <c r="L16" s="14">
        <v>41.8</v>
      </c>
      <c r="M16" s="14">
        <v>21.6</v>
      </c>
      <c r="N16" s="14">
        <v>62</v>
      </c>
      <c r="O16" s="14">
        <v>34.2</v>
      </c>
      <c r="P16" s="54">
        <f t="shared" si="0"/>
        <v>-225.89999999999998</v>
      </c>
      <c r="Q16" s="54">
        <f t="shared" si="0"/>
        <v>-135.5</v>
      </c>
      <c r="R16" s="54">
        <f t="shared" si="2"/>
        <v>20.200000000000003</v>
      </c>
      <c r="S16" s="54">
        <f t="shared" si="1"/>
        <v>12.600000000000001</v>
      </c>
      <c r="T16" s="15"/>
    </row>
    <row r="17" spans="2:19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84" t="s">
        <v>27</v>
      </c>
      <c r="F18" s="85"/>
      <c r="G18" s="86"/>
      <c r="H18" s="14">
        <v>62.6</v>
      </c>
      <c r="I18" s="14">
        <v>62.6</v>
      </c>
      <c r="J18" s="14">
        <v>388.1</v>
      </c>
      <c r="K18" s="14">
        <v>388.1</v>
      </c>
      <c r="L18" s="14">
        <v>260.6</v>
      </c>
      <c r="M18" s="14">
        <v>260.6</v>
      </c>
      <c r="N18" s="14">
        <v>728.5</v>
      </c>
      <c r="O18" s="14">
        <v>728.5</v>
      </c>
      <c r="P18" s="54">
        <f t="shared" si="0"/>
        <v>665.9</v>
      </c>
      <c r="Q18" s="54">
        <f t="shared" si="0"/>
        <v>665.9</v>
      </c>
      <c r="R18" s="54">
        <f>N18-L18</f>
        <v>467.9</v>
      </c>
      <c r="S18" s="54">
        <f>O18-M18</f>
        <v>467.9</v>
      </c>
    </row>
    <row r="19" spans="2:19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5439.1</v>
      </c>
      <c r="I19" s="14">
        <v>0</v>
      </c>
      <c r="J19" s="14">
        <v>4326</v>
      </c>
      <c r="K19" s="14">
        <v>0</v>
      </c>
      <c r="L19" s="14">
        <v>4143.1</v>
      </c>
      <c r="M19" s="14">
        <v>0</v>
      </c>
      <c r="N19" s="14">
        <v>3978.5</v>
      </c>
      <c r="O19" s="14">
        <v>0</v>
      </c>
      <c r="P19" s="54">
        <f t="shared" si="0"/>
        <v>-1460.6000000000004</v>
      </c>
      <c r="Q19" s="54">
        <f t="shared" si="0"/>
        <v>0</v>
      </c>
      <c r="R19" s="54">
        <f t="shared" si="2"/>
        <v>-164.60000000000036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13148.7</v>
      </c>
      <c r="I20" s="14">
        <v>0</v>
      </c>
      <c r="J20" s="14">
        <v>28690.9</v>
      </c>
      <c r="K20" s="14">
        <v>0</v>
      </c>
      <c r="L20" s="14">
        <v>27675.7</v>
      </c>
      <c r="M20" s="14">
        <v>0</v>
      </c>
      <c r="N20" s="14">
        <v>18269.5</v>
      </c>
      <c r="O20" s="14">
        <v>0</v>
      </c>
      <c r="P20" s="54">
        <f t="shared" si="0"/>
        <v>5120.799999999999</v>
      </c>
      <c r="Q20" s="54">
        <f t="shared" si="0"/>
        <v>0</v>
      </c>
      <c r="R20" s="54">
        <f t="shared" si="2"/>
        <v>-9406.2</v>
      </c>
      <c r="S20" s="54">
        <f t="shared" si="1"/>
        <v>0</v>
      </c>
    </row>
    <row r="21" spans="4:19" s="16" customFormat="1" ht="15">
      <c r="D21" s="17" t="s">
        <v>34</v>
      </c>
      <c r="E21" s="87" t="s">
        <v>35</v>
      </c>
      <c r="F21" s="87"/>
      <c r="G21" s="87"/>
      <c r="H21" s="14">
        <v>186.2</v>
      </c>
      <c r="I21" s="14">
        <v>166</v>
      </c>
      <c r="J21" s="14">
        <v>181.7</v>
      </c>
      <c r="K21" s="14">
        <v>166</v>
      </c>
      <c r="L21" s="14">
        <v>1504.9</v>
      </c>
      <c r="M21" s="14">
        <v>628.8</v>
      </c>
      <c r="N21" s="14">
        <v>969.9</v>
      </c>
      <c r="O21" s="14">
        <v>370.2</v>
      </c>
      <c r="P21" s="54">
        <f t="shared" si="0"/>
        <v>783.7</v>
      </c>
      <c r="Q21" s="54">
        <f t="shared" si="0"/>
        <v>204.2</v>
      </c>
      <c r="R21" s="54">
        <f t="shared" si="2"/>
        <v>-535.0000000000001</v>
      </c>
      <c r="S21" s="54">
        <f t="shared" si="1"/>
        <v>-258.59999999999997</v>
      </c>
    </row>
    <row r="22" spans="4:19" s="16" customFormat="1" ht="16.5" customHeight="1">
      <c r="D22" s="17" t="s">
        <v>36</v>
      </c>
      <c r="E22" s="87" t="s">
        <v>37</v>
      </c>
      <c r="F22" s="87"/>
      <c r="G22" s="87"/>
      <c r="H22" s="14">
        <v>26032.7</v>
      </c>
      <c r="I22" s="14">
        <v>12827</v>
      </c>
      <c r="J22" s="14">
        <v>20949.3</v>
      </c>
      <c r="K22" s="14">
        <v>10636.2</v>
      </c>
      <c r="L22" s="14">
        <v>20214.6</v>
      </c>
      <c r="M22" s="14">
        <v>10190.5</v>
      </c>
      <c r="N22" s="14">
        <v>19699</v>
      </c>
      <c r="O22" s="14">
        <v>9974.9</v>
      </c>
      <c r="P22" s="54">
        <f t="shared" si="0"/>
        <v>-6333.700000000001</v>
      </c>
      <c r="Q22" s="54">
        <f t="shared" si="0"/>
        <v>-2852.1000000000004</v>
      </c>
      <c r="R22" s="54">
        <f t="shared" si="2"/>
        <v>-515.5999999999985</v>
      </c>
      <c r="S22" s="54">
        <f t="shared" si="1"/>
        <v>-215.60000000000036</v>
      </c>
    </row>
    <row r="23" spans="4:19" s="16" customFormat="1" ht="16.5" customHeight="1">
      <c r="D23" s="17" t="s">
        <v>38</v>
      </c>
      <c r="E23" s="89" t="s">
        <v>39</v>
      </c>
      <c r="F23" s="89"/>
      <c r="G23" s="89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2770.7</v>
      </c>
      <c r="I24" s="14">
        <v>0</v>
      </c>
      <c r="J24" s="14">
        <v>2827.7</v>
      </c>
      <c r="K24" s="14">
        <v>0</v>
      </c>
      <c r="L24" s="14">
        <v>9581.7</v>
      </c>
      <c r="M24" s="14">
        <v>0</v>
      </c>
      <c r="N24" s="14">
        <v>4200.4</v>
      </c>
      <c r="O24" s="14">
        <v>0</v>
      </c>
      <c r="P24" s="54">
        <f t="shared" si="0"/>
        <v>1429.6999999999998</v>
      </c>
      <c r="Q24" s="54">
        <f t="shared" si="0"/>
        <v>0</v>
      </c>
      <c r="R24" s="54">
        <f t="shared" si="2"/>
        <v>-5381.300000000001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10442.2</v>
      </c>
      <c r="I25" s="14">
        <v>0</v>
      </c>
      <c r="J25" s="14">
        <v>8071.4</v>
      </c>
      <c r="K25" s="14">
        <v>0</v>
      </c>
      <c r="L25" s="14">
        <v>7821.8</v>
      </c>
      <c r="M25" s="14">
        <v>0</v>
      </c>
      <c r="N25" s="14">
        <v>7697.9</v>
      </c>
      <c r="O25" s="14">
        <v>0</v>
      </c>
      <c r="P25" s="54">
        <f t="shared" si="0"/>
        <v>-2744.300000000001</v>
      </c>
      <c r="Q25" s="54">
        <f t="shared" si="0"/>
        <v>0</v>
      </c>
      <c r="R25" s="54">
        <f t="shared" si="2"/>
        <v>-123.90000000000055</v>
      </c>
      <c r="S25" s="54">
        <f t="shared" si="1"/>
        <v>0</v>
      </c>
    </row>
    <row r="26" spans="4:19" s="1" customFormat="1" ht="27" customHeight="1">
      <c r="D26" s="13" t="s">
        <v>44</v>
      </c>
      <c r="E26" s="62" t="s">
        <v>45</v>
      </c>
      <c r="F26" s="62"/>
      <c r="G26" s="62"/>
      <c r="H26" s="14">
        <v>1651.6</v>
      </c>
      <c r="I26" s="14">
        <v>0</v>
      </c>
      <c r="J26" s="14">
        <v>1246.3</v>
      </c>
      <c r="K26" s="14">
        <v>0</v>
      </c>
      <c r="L26" s="14">
        <v>622.7</v>
      </c>
      <c r="M26" s="14">
        <v>0</v>
      </c>
      <c r="N26" s="14">
        <v>1202.1</v>
      </c>
      <c r="O26" s="14">
        <v>0</v>
      </c>
      <c r="P26" s="54">
        <f t="shared" si="0"/>
        <v>-449.5</v>
      </c>
      <c r="Q26" s="54">
        <f t="shared" si="0"/>
        <v>0</v>
      </c>
      <c r="R26" s="54">
        <f t="shared" si="2"/>
        <v>579.3999999999999</v>
      </c>
      <c r="S26" s="54">
        <f t="shared" si="1"/>
        <v>0</v>
      </c>
    </row>
    <row r="27" spans="4:19" s="1" customFormat="1" ht="15.75" customHeight="1">
      <c r="D27" s="13" t="s">
        <v>74</v>
      </c>
      <c r="E27" s="62" t="s">
        <v>75</v>
      </c>
      <c r="F27" s="62"/>
      <c r="G27" s="62"/>
      <c r="H27" s="14"/>
      <c r="I27" s="14">
        <v>0</v>
      </c>
      <c r="J27" s="14">
        <v>1.4</v>
      </c>
      <c r="K27" s="14">
        <v>0</v>
      </c>
      <c r="L27" s="14">
        <v>1.4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-0.09999999999999987</v>
      </c>
      <c r="S27" s="54">
        <f t="shared" si="1"/>
        <v>0</v>
      </c>
    </row>
    <row r="28" spans="4:19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2" t="s">
        <v>49</v>
      </c>
      <c r="F29" s="62"/>
      <c r="G29" s="62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88" t="s">
        <v>50</v>
      </c>
      <c r="F30" s="88"/>
      <c r="G30" s="88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83"/>
      <c r="E31" s="83"/>
      <c r="F31" s="83"/>
      <c r="G31" s="83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R3:S3"/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1" t="s">
        <v>2</v>
      </c>
      <c r="D6" s="23" t="s">
        <v>3</v>
      </c>
      <c r="E6" s="74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3"/>
      <c r="D7" s="24"/>
      <c r="E7" s="80"/>
      <c r="F7" s="25">
        <v>43831</v>
      </c>
      <c r="G7" s="25">
        <v>44378</v>
      </c>
      <c r="H7" s="25">
        <v>44409</v>
      </c>
      <c r="I7" s="48" t="s">
        <v>63</v>
      </c>
      <c r="J7" s="25">
        <v>44197</v>
      </c>
      <c r="K7" s="25">
        <v>44378</v>
      </c>
      <c r="L7" s="25">
        <v>44409</v>
      </c>
      <c r="M7" s="26" t="s">
        <v>63</v>
      </c>
      <c r="N7" s="26" t="s">
        <v>71</v>
      </c>
      <c r="O7" s="25">
        <v>44197</v>
      </c>
      <c r="P7" s="25">
        <v>44378</v>
      </c>
      <c r="Q7" s="25">
        <v>44409</v>
      </c>
      <c r="R7" s="26" t="s">
        <v>63</v>
      </c>
      <c r="S7" s="26" t="s">
        <v>71</v>
      </c>
      <c r="T7" s="25">
        <v>44197</v>
      </c>
      <c r="U7" s="25">
        <v>44378</v>
      </c>
      <c r="V7" s="25">
        <v>44409</v>
      </c>
      <c r="W7" s="26" t="s">
        <v>63</v>
      </c>
      <c r="X7" s="26" t="s">
        <v>71</v>
      </c>
      <c r="Y7" s="25">
        <v>44197</v>
      </c>
      <c r="Z7" s="25">
        <v>44378</v>
      </c>
      <c r="AA7" s="25">
        <v>44409</v>
      </c>
      <c r="AB7" s="26" t="s">
        <v>63</v>
      </c>
      <c r="AC7" s="26" t="s">
        <v>71</v>
      </c>
      <c r="AD7" s="25">
        <v>44197</v>
      </c>
      <c r="AE7" s="25">
        <v>44378</v>
      </c>
      <c r="AF7" s="25">
        <v>44409</v>
      </c>
      <c r="AG7" s="26" t="s">
        <v>63</v>
      </c>
      <c r="AH7" s="26" t="s">
        <v>71</v>
      </c>
      <c r="AI7" s="25">
        <v>44197</v>
      </c>
      <c r="AJ7" s="25">
        <v>44378</v>
      </c>
      <c r="AK7" s="25">
        <v>44409</v>
      </c>
      <c r="AL7" s="26" t="s">
        <v>63</v>
      </c>
      <c r="AM7" s="26" t="s">
        <v>71</v>
      </c>
      <c r="AN7" s="25">
        <v>44197</v>
      </c>
      <c r="AO7" s="25">
        <v>44378</v>
      </c>
      <c r="AP7" s="25">
        <v>44409</v>
      </c>
      <c r="AQ7" s="26" t="s">
        <v>63</v>
      </c>
      <c r="AR7" s="26" t="s">
        <v>71</v>
      </c>
      <c r="AS7" s="25">
        <v>44197</v>
      </c>
      <c r="AT7" s="25">
        <v>44378</v>
      </c>
      <c r="AU7" s="25">
        <v>44409</v>
      </c>
      <c r="AV7" s="26" t="s">
        <v>63</v>
      </c>
      <c r="AW7" s="26" t="s">
        <v>71</v>
      </c>
      <c r="AX7" s="25">
        <v>44197</v>
      </c>
      <c r="AY7" s="25">
        <v>44378</v>
      </c>
      <c r="AZ7" s="25">
        <v>44409</v>
      </c>
      <c r="BA7" s="26" t="s">
        <v>63</v>
      </c>
      <c r="BB7" s="26" t="s">
        <v>71</v>
      </c>
      <c r="BC7" s="25">
        <v>44197</v>
      </c>
      <c r="BD7" s="25">
        <v>44378</v>
      </c>
      <c r="BE7" s="25">
        <v>44409</v>
      </c>
      <c r="BF7" s="26" t="s">
        <v>63</v>
      </c>
      <c r="BG7" s="26" t="s">
        <v>71</v>
      </c>
      <c r="BH7" s="25">
        <v>44197</v>
      </c>
      <c r="BI7" s="25">
        <v>44378</v>
      </c>
      <c r="BJ7" s="25">
        <v>44409</v>
      </c>
      <c r="BK7" s="26" t="s">
        <v>63</v>
      </c>
      <c r="BL7" s="26" t="s">
        <v>71</v>
      </c>
      <c r="BM7" s="25">
        <v>44197</v>
      </c>
      <c r="BN7" s="25">
        <v>44378</v>
      </c>
      <c r="BO7" s="25">
        <v>44409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27.699943532810334</v>
      </c>
      <c r="N8" s="31"/>
      <c r="O8" s="30"/>
      <c r="P8" s="30"/>
      <c r="Q8" s="30"/>
      <c r="R8" s="31">
        <f>R9/O9%</f>
        <v>-6.313926042486228</v>
      </c>
      <c r="S8" s="31"/>
      <c r="T8" s="30"/>
      <c r="U8" s="30"/>
      <c r="V8" s="30"/>
      <c r="W8" s="31">
        <f>W9/T9%</f>
        <v>-18.77736906638641</v>
      </c>
      <c r="X8" s="31"/>
      <c r="Y8" s="30"/>
      <c r="Z8" s="30"/>
      <c r="AA8" s="30"/>
      <c r="AB8" s="31">
        <f>AB9/Y9%</f>
        <v>-17.885638297872333</v>
      </c>
      <c r="AC8" s="31"/>
      <c r="AD8" s="30"/>
      <c r="AE8" s="30"/>
      <c r="AF8" s="30"/>
      <c r="AG8" s="31">
        <f>AG9/AD9%</f>
        <v>-24.76051645147854</v>
      </c>
      <c r="AH8" s="31"/>
      <c r="AI8" s="30"/>
      <c r="AJ8" s="30"/>
      <c r="AK8" s="30"/>
      <c r="AL8" s="31">
        <f>AL9/AI9%</f>
        <v>-6.552294879541814</v>
      </c>
      <c r="AM8" s="31"/>
      <c r="AN8" s="30"/>
      <c r="AO8" s="30"/>
      <c r="AP8" s="30"/>
      <c r="AQ8" s="31">
        <f>AQ9/AN9%</f>
        <v>-6.62205166604269</v>
      </c>
      <c r="AR8" s="31"/>
      <c r="AS8" s="30"/>
      <c r="AT8" s="30"/>
      <c r="AU8" s="30"/>
      <c r="AV8" s="31">
        <f>AV9/AS9%</f>
        <v>-54.44849933933178</v>
      </c>
      <c r="AW8" s="31"/>
      <c r="AX8" s="30"/>
      <c r="AY8" s="30"/>
      <c r="AZ8" s="30"/>
      <c r="BA8" s="31">
        <f>BA9/AX9%</f>
        <v>-27.570524954984073</v>
      </c>
      <c r="BB8" s="31"/>
      <c r="BC8" s="30"/>
      <c r="BD8" s="30"/>
      <c r="BE8" s="30"/>
      <c r="BF8" s="31">
        <f>BF9/BC9%</f>
        <v>123.58745448138141</v>
      </c>
      <c r="BG8" s="31"/>
      <c r="BH8" s="30"/>
      <c r="BI8" s="30"/>
      <c r="BJ8" s="30"/>
      <c r="BK8" s="31">
        <f>BK9/BH9%</f>
        <v>-11.737067361369546</v>
      </c>
      <c r="BL8" s="31"/>
      <c r="BM8" s="30"/>
      <c r="BN8" s="30"/>
      <c r="BO8" s="30"/>
      <c r="BP8" s="31">
        <f>BP9/BM9%</f>
        <v>-4.335699797160231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0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88806.9</v>
      </c>
      <c r="H9" s="50">
        <f>H10+H11+H13+H14+H15+H16+H17+H18+H19+H20+H22+H23+H24+H25+H26+H27+H28+H29+H30</f>
        <v>81438.70000000001</v>
      </c>
      <c r="I9" s="50">
        <f>I10+I11+I13+I14+I15+I16+I17+I18+I19+I20+I22+I23+I24+I25+I26+I27+I28+I29+I30</f>
        <v>6790.900000000003</v>
      </c>
      <c r="J9" s="33">
        <f>SUM(J10:J28)+J29+J30</f>
        <v>41262.9</v>
      </c>
      <c r="K9" s="33">
        <f>SUM(K10:K28)+K29+K30</f>
        <v>58066.6</v>
      </c>
      <c r="L9" s="33">
        <f>SUM(L10:L28)+L29+L30</f>
        <v>52692.7</v>
      </c>
      <c r="M9" s="34">
        <f>L9-J9</f>
        <v>11429.799999999996</v>
      </c>
      <c r="N9" s="34">
        <f>L9-K9</f>
        <v>-5373.9000000000015</v>
      </c>
      <c r="O9" s="33">
        <f>SUM(O10:O28)+O29</f>
        <v>3050.4</v>
      </c>
      <c r="P9" s="33">
        <f>SUM(P10:P28)+P29</f>
        <v>2962.2000000000003</v>
      </c>
      <c r="Q9" s="33">
        <f>SUM(Q10:Q28)+Q29</f>
        <v>2857.8</v>
      </c>
      <c r="R9" s="34">
        <f>Q9-O9</f>
        <v>-192.5999999999999</v>
      </c>
      <c r="S9" s="34">
        <f>Q9-P9</f>
        <v>-104.40000000000009</v>
      </c>
      <c r="T9" s="33">
        <f>SUM(T10:T28)+T29</f>
        <v>3996.3</v>
      </c>
      <c r="U9" s="33">
        <f>SUM(U10:U28)+U29</f>
        <v>3913.5</v>
      </c>
      <c r="V9" s="33">
        <f>SUM(V10:V28)+V29</f>
        <v>3245.9</v>
      </c>
      <c r="W9" s="34">
        <f>V9-T9</f>
        <v>-750.4000000000001</v>
      </c>
      <c r="X9" s="34">
        <f>V9-U9</f>
        <v>-667.5999999999999</v>
      </c>
      <c r="Y9" s="33">
        <f>SUM(Y10:Y28)+Y29</f>
        <v>1955.1999999999998</v>
      </c>
      <c r="Z9" s="33">
        <f>SUM(Z10:Z28)+Z29</f>
        <v>1515.6</v>
      </c>
      <c r="AA9" s="33">
        <f>SUM(AA10:AA28)+AA29</f>
        <v>1605.5</v>
      </c>
      <c r="AB9" s="34">
        <f>AA9-Y9</f>
        <v>-349.6999999999998</v>
      </c>
      <c r="AC9" s="34">
        <f>AA9-Z9</f>
        <v>89.90000000000009</v>
      </c>
      <c r="AD9" s="33">
        <f>SUM(AD10:AD28)+AD29</f>
        <v>1440.6</v>
      </c>
      <c r="AE9" s="33">
        <f>SUM(AE10:AE28)+AE29</f>
        <v>1086.3000000000002</v>
      </c>
      <c r="AF9" s="33">
        <f>SUM(AF10:AF28)+AF29</f>
        <v>1083.9</v>
      </c>
      <c r="AG9" s="34">
        <f>AF9-AD9</f>
        <v>-356.6999999999998</v>
      </c>
      <c r="AH9" s="34">
        <f>AF9-AE9</f>
        <v>-2.400000000000091</v>
      </c>
      <c r="AI9" s="33">
        <f>SUM(AI10:AI28)+AI29</f>
        <v>3806.3</v>
      </c>
      <c r="AJ9" s="33">
        <f>SUM(AJ10:AJ28)+AJ29</f>
        <v>3731.8</v>
      </c>
      <c r="AK9" s="33">
        <f>SUM(AK10:AK28)+AK29</f>
        <v>3556.9</v>
      </c>
      <c r="AL9" s="34">
        <f>AK9-AI9</f>
        <v>-249.4000000000001</v>
      </c>
      <c r="AM9" s="34">
        <f>AK9-AJ9</f>
        <v>-174.9000000000001</v>
      </c>
      <c r="AN9" s="33">
        <f>SUM(AN10:AN28)</f>
        <v>2136.8</v>
      </c>
      <c r="AO9" s="33">
        <f>SUM(AO10:AO28)</f>
        <v>2008.1000000000001</v>
      </c>
      <c r="AP9" s="33">
        <f>SUM(AP10:AP28)</f>
        <v>1995.3</v>
      </c>
      <c r="AQ9" s="34">
        <f>AP9-AN9</f>
        <v>-141.50000000000023</v>
      </c>
      <c r="AR9" s="34">
        <f>AP9-AO9</f>
        <v>-12.800000000000182</v>
      </c>
      <c r="AS9" s="33">
        <f>SUM(AS10:AS28)+AS29</f>
        <v>3178.6</v>
      </c>
      <c r="AT9" s="33">
        <f>SUM(AT10:AT28)+AT29</f>
        <v>1460.9</v>
      </c>
      <c r="AU9" s="33">
        <f>SUM(AU10:AU28)+AU29</f>
        <v>1447.9</v>
      </c>
      <c r="AV9" s="34">
        <f>AU9-AS9</f>
        <v>-1730.6999999999998</v>
      </c>
      <c r="AW9" s="34">
        <f>AU9-AT9</f>
        <v>-13</v>
      </c>
      <c r="AX9" s="33">
        <f>SUM(AX10:AX28)+AX29</f>
        <v>4331.8</v>
      </c>
      <c r="AY9" s="33">
        <f>SUM(AY10:AY28)+AY29</f>
        <v>4346.4</v>
      </c>
      <c r="AZ9" s="33">
        <f>SUM(AZ10:AZ28)+AZ29</f>
        <v>3137.5</v>
      </c>
      <c r="BA9" s="34">
        <f>AZ9-AX9</f>
        <v>-1194.3000000000002</v>
      </c>
      <c r="BB9" s="34">
        <f>AZ9-AY9</f>
        <v>-1208.8999999999996</v>
      </c>
      <c r="BC9" s="33">
        <f>SUM(BC10:BC28)+BC29</f>
        <v>851.3</v>
      </c>
      <c r="BD9" s="33">
        <f>SUM(BD10:BD28)+BD29</f>
        <v>1029.1</v>
      </c>
      <c r="BE9" s="33">
        <f>SUM(BE10:BE28)+BE29</f>
        <v>1903.3999999999999</v>
      </c>
      <c r="BF9" s="34">
        <f>BE9-BC9</f>
        <v>1052.1</v>
      </c>
      <c r="BG9" s="34">
        <f>BE9-BD9</f>
        <v>874.3</v>
      </c>
      <c r="BH9" s="33">
        <f>SUM(BH10:BH28)+BH29</f>
        <v>4299.2</v>
      </c>
      <c r="BI9" s="33">
        <f>SUM(BI10:BI28)+BI29</f>
        <v>3603.2</v>
      </c>
      <c r="BJ9" s="33">
        <f>SUM(BJ10:BJ28)+BJ29</f>
        <v>3794.6000000000004</v>
      </c>
      <c r="BK9" s="34">
        <f>BJ9-BH9</f>
        <v>-504.59999999999945</v>
      </c>
      <c r="BL9" s="34">
        <f>BJ9-BI9</f>
        <v>191.40000000000055</v>
      </c>
      <c r="BM9" s="33">
        <f>SUM(BM10:BM28)+BM29</f>
        <v>4338.4</v>
      </c>
      <c r="BN9" s="33">
        <f>SUM(BN10:BN28)+BN29</f>
        <v>5116.2</v>
      </c>
      <c r="BO9" s="33">
        <f>SUM(BO10:BO28)+BO29</f>
        <v>4150.3</v>
      </c>
      <c r="BP9" s="34">
        <f>BO9-BM9</f>
        <v>-188.09999999999945</v>
      </c>
      <c r="BQ9" s="34">
        <f>BO9-BN9</f>
        <v>-965.8999999999996</v>
      </c>
    </row>
    <row r="10" spans="3:69" s="1" customFormat="1" ht="27" customHeight="1">
      <c r="C10" s="13" t="s">
        <v>13</v>
      </c>
      <c r="D10" s="35" t="s">
        <v>14</v>
      </c>
      <c r="E10" s="57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911</v>
      </c>
      <c r="H10" s="51">
        <f t="shared" si="0"/>
        <v>4858.5999999999985</v>
      </c>
      <c r="I10" s="51">
        <f t="shared" si="0"/>
        <v>408.2999999999999</v>
      </c>
      <c r="J10" s="36">
        <v>1791.1</v>
      </c>
      <c r="K10" s="36">
        <v>688.8</v>
      </c>
      <c r="L10" s="36">
        <v>4346</v>
      </c>
      <c r="M10" s="34">
        <f aca="true" t="shared" si="1" ref="M10:M29">L10-J10</f>
        <v>2554.9</v>
      </c>
      <c r="N10" s="34">
        <f aca="true" t="shared" si="2" ref="N10:N29">L10-K10</f>
        <v>3657.2</v>
      </c>
      <c r="O10" s="36"/>
      <c r="P10" s="36"/>
      <c r="Q10" s="36"/>
      <c r="R10" s="34">
        <f aca="true" t="shared" si="3" ref="R10:R29">Q10-O10</f>
        <v>0</v>
      </c>
      <c r="S10" s="34">
        <f aca="true" t="shared" si="4" ref="S10:S29">Q10-P10</f>
        <v>0</v>
      </c>
      <c r="T10" s="36"/>
      <c r="U10" s="36">
        <v>0.7</v>
      </c>
      <c r="V10" s="36">
        <v>0.7</v>
      </c>
      <c r="W10" s="34">
        <f aca="true" t="shared" si="5" ref="W10:W29">V10-T10</f>
        <v>0.7</v>
      </c>
      <c r="X10" s="34">
        <f aca="true" t="shared" si="6" ref="X10:X29">V10-U10</f>
        <v>0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/>
      <c r="AK10" s="36"/>
      <c r="AL10" s="34">
        <f aca="true" t="shared" si="11" ref="AL10:AL29">AK10-AI10</f>
        <v>-357.7</v>
      </c>
      <c r="AM10" s="34">
        <f aca="true" t="shared" si="12" ref="AM10:AM29">AK10-AJ10</f>
        <v>0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20.7</v>
      </c>
      <c r="AZ10" s="36">
        <v>177.2</v>
      </c>
      <c r="BA10" s="34">
        <f aca="true" t="shared" si="17" ref="BA10:BA29">AZ10-AX10</f>
        <v>-353.59999999999997</v>
      </c>
      <c r="BB10" s="34">
        <f aca="true" t="shared" si="18" ref="BB10:BB29">AZ10-AY10</f>
        <v>156.5</v>
      </c>
      <c r="BC10" s="36"/>
      <c r="BD10" s="36">
        <v>51.9</v>
      </c>
      <c r="BE10" s="36">
        <v>176.4</v>
      </c>
      <c r="BF10" s="34">
        <f aca="true" t="shared" si="19" ref="BF10:BF29">BE10-BC10</f>
        <v>176.4</v>
      </c>
      <c r="BG10" s="34">
        <f aca="true" t="shared" si="20" ref="BG10:BG29">BE10-BD10</f>
        <v>124.5</v>
      </c>
      <c r="BH10" s="36">
        <v>3.9</v>
      </c>
      <c r="BI10" s="36">
        <v>9.8</v>
      </c>
      <c r="BJ10" s="36">
        <v>11.2</v>
      </c>
      <c r="BK10" s="34">
        <f aca="true" t="shared" si="21" ref="BK10:BK29">BJ10-BH10</f>
        <v>7.299999999999999</v>
      </c>
      <c r="BL10" s="34">
        <f aca="true" t="shared" si="22" ref="BL10:BL29">BJ10-BI10</f>
        <v>1.3999999999999986</v>
      </c>
      <c r="BM10" s="36">
        <v>9.5</v>
      </c>
      <c r="BN10" s="36"/>
      <c r="BO10" s="36">
        <v>8</v>
      </c>
      <c r="BP10" s="34">
        <f aca="true" t="shared" si="23" ref="BP10:BP29">BO10-BM10</f>
        <v>-1.5</v>
      </c>
      <c r="BQ10" s="34">
        <f aca="true" t="shared" si="24" ref="BQ10:BQ29">BO10-BN10</f>
        <v>8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7" t="s">
        <v>16</v>
      </c>
      <c r="F11" s="51">
        <f t="shared" si="0"/>
        <v>7144.299999999999</v>
      </c>
      <c r="G11" s="51">
        <f t="shared" si="0"/>
        <v>9301.800000000001</v>
      </c>
      <c r="H11" s="51">
        <f t="shared" si="0"/>
        <v>16133.500000000002</v>
      </c>
      <c r="I11" s="51">
        <f t="shared" si="0"/>
        <v>8989.2</v>
      </c>
      <c r="J11" s="36">
        <v>3152.6</v>
      </c>
      <c r="K11" s="36">
        <v>5482.2</v>
      </c>
      <c r="L11" s="36">
        <v>10181.5</v>
      </c>
      <c r="M11" s="34">
        <f>L11-J11</f>
        <v>7028.9</v>
      </c>
      <c r="N11" s="34">
        <f t="shared" si="2"/>
        <v>4699.3</v>
      </c>
      <c r="O11" s="36">
        <v>184.4</v>
      </c>
      <c r="P11" s="36">
        <v>228.8</v>
      </c>
      <c r="Q11" s="36">
        <v>299.5</v>
      </c>
      <c r="R11" s="34">
        <f t="shared" si="3"/>
        <v>115.1</v>
      </c>
      <c r="S11" s="34">
        <f t="shared" si="4"/>
        <v>70.69999999999999</v>
      </c>
      <c r="T11" s="36">
        <v>273.6</v>
      </c>
      <c r="U11" s="36">
        <v>191.9</v>
      </c>
      <c r="V11" s="36">
        <v>300.7</v>
      </c>
      <c r="W11" s="34">
        <f t="shared" si="5"/>
        <v>27.099999999999966</v>
      </c>
      <c r="X11" s="34">
        <f t="shared" si="6"/>
        <v>108.79999999999998</v>
      </c>
      <c r="Y11" s="36">
        <v>521.9</v>
      </c>
      <c r="Z11" s="36">
        <v>447.8</v>
      </c>
      <c r="AA11" s="36">
        <v>592.9</v>
      </c>
      <c r="AB11" s="34">
        <f t="shared" si="7"/>
        <v>71</v>
      </c>
      <c r="AC11" s="34">
        <f t="shared" si="8"/>
        <v>145.09999999999997</v>
      </c>
      <c r="AD11" s="36">
        <v>293.8</v>
      </c>
      <c r="AE11" s="36">
        <v>235.6</v>
      </c>
      <c r="AF11" s="36">
        <v>248.2</v>
      </c>
      <c r="AG11" s="34">
        <f t="shared" si="9"/>
        <v>-45.60000000000002</v>
      </c>
      <c r="AH11" s="34">
        <f t="shared" si="10"/>
        <v>12.599999999999994</v>
      </c>
      <c r="AI11" s="36">
        <v>233.9</v>
      </c>
      <c r="AJ11" s="36">
        <v>326.7</v>
      </c>
      <c r="AK11" s="36">
        <v>356.2</v>
      </c>
      <c r="AL11" s="34">
        <f t="shared" si="11"/>
        <v>122.29999999999998</v>
      </c>
      <c r="AM11" s="34">
        <f t="shared" si="12"/>
        <v>29.5</v>
      </c>
      <c r="AN11" s="36">
        <v>468.6</v>
      </c>
      <c r="AO11" s="36">
        <v>400.5</v>
      </c>
      <c r="AP11" s="36">
        <v>431.2</v>
      </c>
      <c r="AQ11" s="34">
        <f t="shared" si="13"/>
        <v>-37.400000000000034</v>
      </c>
      <c r="AR11" s="34">
        <f t="shared" si="14"/>
        <v>30.69999999999999</v>
      </c>
      <c r="AS11" s="36">
        <v>172.2</v>
      </c>
      <c r="AT11" s="36">
        <v>131.3</v>
      </c>
      <c r="AU11" s="36">
        <v>340.4</v>
      </c>
      <c r="AV11" s="34">
        <f t="shared" si="15"/>
        <v>168.2</v>
      </c>
      <c r="AW11" s="34">
        <f t="shared" si="16"/>
        <v>209.09999999999997</v>
      </c>
      <c r="AX11" s="36">
        <v>343.4</v>
      </c>
      <c r="AY11" s="36">
        <v>233.4</v>
      </c>
      <c r="AZ11" s="36">
        <v>297.9</v>
      </c>
      <c r="BA11" s="34">
        <f t="shared" si="17"/>
        <v>-45.5</v>
      </c>
      <c r="BB11" s="34">
        <f t="shared" si="18"/>
        <v>64.49999999999997</v>
      </c>
      <c r="BC11" s="36">
        <v>138.5</v>
      </c>
      <c r="BD11" s="36">
        <v>112.3</v>
      </c>
      <c r="BE11" s="36">
        <v>1065.6</v>
      </c>
      <c r="BF11" s="34">
        <f t="shared" si="19"/>
        <v>927.0999999999999</v>
      </c>
      <c r="BG11" s="34">
        <f t="shared" si="20"/>
        <v>953.3</v>
      </c>
      <c r="BH11" s="36">
        <v>811.9</v>
      </c>
      <c r="BI11" s="36">
        <v>856.1</v>
      </c>
      <c r="BJ11" s="36">
        <v>1148.4</v>
      </c>
      <c r="BK11" s="34">
        <f t="shared" si="21"/>
        <v>336.5000000000001</v>
      </c>
      <c r="BL11" s="34">
        <f t="shared" si="22"/>
        <v>292.30000000000007</v>
      </c>
      <c r="BM11" s="36">
        <v>549.5</v>
      </c>
      <c r="BN11" s="36">
        <v>655.2</v>
      </c>
      <c r="BO11" s="36">
        <v>871</v>
      </c>
      <c r="BP11" s="34">
        <f t="shared" si="23"/>
        <v>321.5</v>
      </c>
      <c r="BQ11" s="34">
        <f t="shared" si="24"/>
        <v>215.79999999999995</v>
      </c>
    </row>
    <row r="12" spans="3:69" s="1" customFormat="1" ht="18" customHeight="1">
      <c r="C12" s="13"/>
      <c r="D12" s="35"/>
      <c r="E12" s="57" t="s">
        <v>70</v>
      </c>
      <c r="F12" s="51"/>
      <c r="G12" s="51">
        <f t="shared" si="0"/>
        <v>33</v>
      </c>
      <c r="H12" s="51">
        <f t="shared" si="0"/>
        <v>33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>
        <v>33</v>
      </c>
      <c r="BO12" s="36">
        <v>33</v>
      </c>
      <c r="BP12" s="34">
        <f t="shared" si="23"/>
        <v>33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7" t="s">
        <v>18</v>
      </c>
      <c r="F13" s="51">
        <f>J13+O13+T13+Y13+AD13+AI13+AN13+AS13+AX13+BC13+BH13+BM13</f>
        <v>1819.3</v>
      </c>
      <c r="G13" s="51">
        <f t="shared" si="0"/>
        <v>5589.4000000000015</v>
      </c>
      <c r="H13" s="51">
        <f t="shared" si="0"/>
        <v>2516.2999999999997</v>
      </c>
      <c r="I13" s="51">
        <f t="shared" si="0"/>
        <v>696.9999999999999</v>
      </c>
      <c r="J13" s="36">
        <v>1382.5</v>
      </c>
      <c r="K13" s="36">
        <v>2359.9</v>
      </c>
      <c r="L13" s="36">
        <v>968.2</v>
      </c>
      <c r="M13" s="34">
        <f t="shared" si="1"/>
        <v>-414.29999999999995</v>
      </c>
      <c r="N13" s="34">
        <f t="shared" si="2"/>
        <v>-1391.7</v>
      </c>
      <c r="O13" s="36">
        <v>1.3</v>
      </c>
      <c r="P13" s="36">
        <v>27.8</v>
      </c>
      <c r="Q13" s="36">
        <v>9.6</v>
      </c>
      <c r="R13" s="34">
        <f t="shared" si="3"/>
        <v>8.299999999999999</v>
      </c>
      <c r="S13" s="34">
        <f t="shared" si="4"/>
        <v>-18.200000000000003</v>
      </c>
      <c r="T13" s="36">
        <v>26.5</v>
      </c>
      <c r="U13" s="36">
        <v>268.8</v>
      </c>
      <c r="V13" s="36">
        <v>255.7</v>
      </c>
      <c r="W13" s="34">
        <f t="shared" si="5"/>
        <v>229.2</v>
      </c>
      <c r="X13" s="34">
        <f t="shared" si="6"/>
        <v>-13.100000000000023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24.9</v>
      </c>
      <c r="AF13" s="36">
        <v>31.5</v>
      </c>
      <c r="AG13" s="34">
        <f t="shared" si="9"/>
        <v>26.4</v>
      </c>
      <c r="AH13" s="34">
        <f t="shared" si="10"/>
        <v>6.600000000000001</v>
      </c>
      <c r="AI13" s="36">
        <v>92.1</v>
      </c>
      <c r="AJ13" s="36">
        <v>741.1</v>
      </c>
      <c r="AK13" s="36">
        <v>589.9</v>
      </c>
      <c r="AL13" s="34">
        <f t="shared" si="11"/>
        <v>497.79999999999995</v>
      </c>
      <c r="AM13" s="34">
        <f t="shared" si="12"/>
        <v>-151.20000000000005</v>
      </c>
      <c r="AN13" s="36">
        <v>2</v>
      </c>
      <c r="AO13" s="36">
        <v>96.8</v>
      </c>
      <c r="AP13" s="36">
        <v>31.8</v>
      </c>
      <c r="AQ13" s="34">
        <f t="shared" si="13"/>
        <v>29.8</v>
      </c>
      <c r="AR13" s="34">
        <f t="shared" si="14"/>
        <v>-65</v>
      </c>
      <c r="AS13" s="36"/>
      <c r="AT13" s="36">
        <v>256.1</v>
      </c>
      <c r="AU13" s="36">
        <v>57.7</v>
      </c>
      <c r="AV13" s="34">
        <f t="shared" si="15"/>
        <v>57.7</v>
      </c>
      <c r="AW13" s="34">
        <f t="shared" si="16"/>
        <v>-198.40000000000003</v>
      </c>
      <c r="AX13" s="36">
        <v>87.9</v>
      </c>
      <c r="AY13" s="36">
        <v>804.5</v>
      </c>
      <c r="AZ13" s="36">
        <v>8.8</v>
      </c>
      <c r="BA13" s="34">
        <f t="shared" si="17"/>
        <v>-79.10000000000001</v>
      </c>
      <c r="BB13" s="34">
        <f t="shared" si="18"/>
        <v>-795.7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66.8</v>
      </c>
      <c r="BJ13" s="36">
        <v>70.3</v>
      </c>
      <c r="BK13" s="34">
        <f t="shared" si="21"/>
        <v>-124.60000000000001</v>
      </c>
      <c r="BL13" s="34">
        <f t="shared" si="22"/>
        <v>3.5</v>
      </c>
      <c r="BM13" s="36">
        <v>25.8</v>
      </c>
      <c r="BN13" s="36">
        <v>942.6</v>
      </c>
      <c r="BO13" s="36">
        <v>492.7</v>
      </c>
      <c r="BP13" s="34">
        <f t="shared" si="23"/>
        <v>466.9</v>
      </c>
      <c r="BQ13" s="34">
        <f t="shared" si="24"/>
        <v>-449.90000000000003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7" t="s">
        <v>20</v>
      </c>
      <c r="F14" s="51">
        <f>J14+O14+T14+Y14+AD14+AI14+AN14+AS14+AX14+BC14+BH14+BM14</f>
        <v>1209.0999999999997</v>
      </c>
      <c r="G14" s="51">
        <f t="shared" si="0"/>
        <v>1136.6000000000004</v>
      </c>
      <c r="H14" s="51">
        <f t="shared" si="0"/>
        <v>1121.1999999999998</v>
      </c>
      <c r="I14" s="51">
        <f t="shared" si="0"/>
        <v>-87.90000000000003</v>
      </c>
      <c r="J14" s="36">
        <v>991.2</v>
      </c>
      <c r="K14" s="36">
        <v>951.6</v>
      </c>
      <c r="L14" s="36">
        <v>948.1</v>
      </c>
      <c r="M14" s="34">
        <f t="shared" si="1"/>
        <v>-43.10000000000002</v>
      </c>
      <c r="N14" s="34">
        <f t="shared" si="2"/>
        <v>-3.5</v>
      </c>
      <c r="O14" s="36">
        <v>2.4</v>
      </c>
      <c r="P14" s="36">
        <v>1.2</v>
      </c>
      <c r="Q14" s="36">
        <v>6.6</v>
      </c>
      <c r="R14" s="34">
        <f t="shared" si="3"/>
        <v>4.199999999999999</v>
      </c>
      <c r="S14" s="34">
        <f t="shared" si="4"/>
        <v>5.3999999999999995</v>
      </c>
      <c r="T14" s="36">
        <v>40.7</v>
      </c>
      <c r="U14" s="36">
        <v>22.2</v>
      </c>
      <c r="V14" s="36">
        <v>21.4</v>
      </c>
      <c r="W14" s="34">
        <f t="shared" si="5"/>
        <v>-19.300000000000004</v>
      </c>
      <c r="X14" s="34">
        <f t="shared" si="6"/>
        <v>-0.8000000000000007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2.5</v>
      </c>
      <c r="AF14" s="36">
        <v>2.5</v>
      </c>
      <c r="AG14" s="34">
        <f t="shared" si="9"/>
        <v>-3</v>
      </c>
      <c r="AH14" s="34">
        <f t="shared" si="10"/>
        <v>0</v>
      </c>
      <c r="AI14" s="36">
        <v>14.3</v>
      </c>
      <c r="AJ14" s="36">
        <v>24.7</v>
      </c>
      <c r="AK14" s="36">
        <v>16.6</v>
      </c>
      <c r="AL14" s="34">
        <f t="shared" si="11"/>
        <v>2.3000000000000007</v>
      </c>
      <c r="AM14" s="34">
        <f t="shared" si="12"/>
        <v>-8.099999999999998</v>
      </c>
      <c r="AN14" s="36">
        <v>10.6</v>
      </c>
      <c r="AO14" s="36">
        <v>10.2</v>
      </c>
      <c r="AP14" s="36">
        <v>10.6</v>
      </c>
      <c r="AQ14" s="34">
        <f t="shared" si="13"/>
        <v>0</v>
      </c>
      <c r="AR14" s="34">
        <f t="shared" si="14"/>
        <v>0.40000000000000036</v>
      </c>
      <c r="AS14" s="36">
        <v>26.8</v>
      </c>
      <c r="AT14" s="36">
        <v>19.8</v>
      </c>
      <c r="AU14" s="36">
        <v>20.8</v>
      </c>
      <c r="AV14" s="34">
        <f t="shared" si="15"/>
        <v>-6</v>
      </c>
      <c r="AW14" s="34">
        <f t="shared" si="16"/>
        <v>1</v>
      </c>
      <c r="AX14" s="36">
        <v>10.1</v>
      </c>
      <c r="AY14" s="36">
        <v>2.2</v>
      </c>
      <c r="AZ14" s="36">
        <v>2.6</v>
      </c>
      <c r="BA14" s="34">
        <f t="shared" si="17"/>
        <v>-7.5</v>
      </c>
      <c r="BB14" s="34">
        <f t="shared" si="18"/>
        <v>0.3999999999999999</v>
      </c>
      <c r="BC14" s="36">
        <v>7.5</v>
      </c>
      <c r="BD14" s="36">
        <v>4.9</v>
      </c>
      <c r="BE14" s="36">
        <v>5.1</v>
      </c>
      <c r="BF14" s="34">
        <f t="shared" si="19"/>
        <v>-2.4000000000000004</v>
      </c>
      <c r="BG14" s="34">
        <f t="shared" si="20"/>
        <v>0.1999999999999993</v>
      </c>
      <c r="BH14" s="36">
        <v>67</v>
      </c>
      <c r="BI14" s="36">
        <v>70.8</v>
      </c>
      <c r="BJ14" s="36">
        <v>58.8</v>
      </c>
      <c r="BK14" s="34">
        <f t="shared" si="21"/>
        <v>-8.200000000000003</v>
      </c>
      <c r="BL14" s="34">
        <f t="shared" si="22"/>
        <v>-12</v>
      </c>
      <c r="BM14" s="36">
        <v>33</v>
      </c>
      <c r="BN14" s="36">
        <v>26.5</v>
      </c>
      <c r="BO14" s="36">
        <v>28.1</v>
      </c>
      <c r="BP14" s="34">
        <f t="shared" si="23"/>
        <v>-4.899999999999999</v>
      </c>
      <c r="BQ14" s="34">
        <f t="shared" si="24"/>
        <v>1.6000000000000014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7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7" t="s">
        <v>24</v>
      </c>
      <c r="F16" s="51">
        <f>J16+O16+T16+Y16+AD16+AI16+AN16+AS16+AX16+BC16+BH16+BM16</f>
        <v>288</v>
      </c>
      <c r="G16" s="51">
        <f t="shared" si="0"/>
        <v>41.7</v>
      </c>
      <c r="H16" s="51">
        <f t="shared" si="0"/>
        <v>62</v>
      </c>
      <c r="I16" s="51">
        <f t="shared" si="0"/>
        <v>-225.99999999999997</v>
      </c>
      <c r="J16" s="36">
        <v>0.1</v>
      </c>
      <c r="K16" s="36">
        <v>4.5</v>
      </c>
      <c r="L16" s="36"/>
      <c r="M16" s="34">
        <f t="shared" si="1"/>
        <v>-0.1</v>
      </c>
      <c r="N16" s="34">
        <f t="shared" si="2"/>
        <v>-4.5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>
        <v>4.8</v>
      </c>
      <c r="AF16" s="36">
        <v>2.9</v>
      </c>
      <c r="AG16" s="34">
        <f t="shared" si="9"/>
        <v>2.9</v>
      </c>
      <c r="AH16" s="34">
        <f t="shared" si="10"/>
        <v>-1.9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0.1</v>
      </c>
      <c r="AP16" s="36">
        <v>26.8</v>
      </c>
      <c r="AQ16" s="34">
        <f t="shared" si="13"/>
        <v>26.8</v>
      </c>
      <c r="AR16" s="34">
        <f t="shared" si="14"/>
        <v>26.7</v>
      </c>
      <c r="AS16" s="36">
        <v>252.7</v>
      </c>
      <c r="AT16" s="36">
        <v>1.8</v>
      </c>
      <c r="AU16" s="36">
        <v>1.8</v>
      </c>
      <c r="AV16" s="34">
        <f t="shared" si="15"/>
        <v>-250.89999999999998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7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8" t="s">
        <v>64</v>
      </c>
      <c r="F18" s="51">
        <f>J18+O18+T18+Y18+AD18+AI18+AN18+AS18+AX18+BC18+BH18+BM18</f>
        <v>62.6</v>
      </c>
      <c r="G18" s="51">
        <f t="shared" si="0"/>
        <v>260.6000000000001</v>
      </c>
      <c r="H18" s="51">
        <f t="shared" si="0"/>
        <v>728.4999999999999</v>
      </c>
      <c r="I18" s="51">
        <f t="shared" si="0"/>
        <v>665.9</v>
      </c>
      <c r="J18" s="38">
        <v>43.1</v>
      </c>
      <c r="K18" s="38">
        <v>145</v>
      </c>
      <c r="L18" s="38">
        <v>479.2</v>
      </c>
      <c r="M18" s="34">
        <f t="shared" si="1"/>
        <v>436.09999999999997</v>
      </c>
      <c r="N18" s="34">
        <f t="shared" si="2"/>
        <v>334.2</v>
      </c>
      <c r="O18" s="36"/>
      <c r="P18" s="36">
        <v>8.8</v>
      </c>
      <c r="Q18" s="36">
        <v>14.4</v>
      </c>
      <c r="R18" s="34">
        <f t="shared" si="3"/>
        <v>14.4</v>
      </c>
      <c r="S18" s="34">
        <f t="shared" si="4"/>
        <v>5.6</v>
      </c>
      <c r="T18" s="36"/>
      <c r="U18" s="36">
        <v>32.9</v>
      </c>
      <c r="V18" s="36">
        <v>37.5</v>
      </c>
      <c r="W18" s="34">
        <f t="shared" si="5"/>
        <v>37.5</v>
      </c>
      <c r="X18" s="34">
        <f t="shared" si="6"/>
        <v>4.600000000000001</v>
      </c>
      <c r="Y18" s="36"/>
      <c r="Z18" s="36"/>
      <c r="AA18" s="36">
        <v>2.8</v>
      </c>
      <c r="AB18" s="34">
        <f t="shared" si="7"/>
        <v>2.8</v>
      </c>
      <c r="AC18" s="34">
        <f t="shared" si="8"/>
        <v>2.8</v>
      </c>
      <c r="AD18" s="36">
        <v>1.4</v>
      </c>
      <c r="AE18" s="36">
        <v>3.8</v>
      </c>
      <c r="AF18" s="36">
        <v>9.4</v>
      </c>
      <c r="AG18" s="34">
        <f t="shared" si="9"/>
        <v>8</v>
      </c>
      <c r="AH18" s="34">
        <f t="shared" si="10"/>
        <v>5.6000000000000005</v>
      </c>
      <c r="AI18" s="36"/>
      <c r="AJ18" s="36">
        <v>10.2</v>
      </c>
      <c r="AK18" s="36">
        <v>28.2</v>
      </c>
      <c r="AL18" s="34">
        <f t="shared" si="11"/>
        <v>28.2</v>
      </c>
      <c r="AM18" s="34">
        <f t="shared" si="12"/>
        <v>18</v>
      </c>
      <c r="AN18" s="36"/>
      <c r="AO18" s="36"/>
      <c r="AP18" s="36">
        <v>8.8</v>
      </c>
      <c r="AQ18" s="34">
        <f t="shared" si="13"/>
        <v>8.8</v>
      </c>
      <c r="AR18" s="34">
        <f t="shared" si="14"/>
        <v>8.8</v>
      </c>
      <c r="AS18" s="36"/>
      <c r="AT18" s="36">
        <v>3.8</v>
      </c>
      <c r="AU18" s="36">
        <v>18.6</v>
      </c>
      <c r="AV18" s="34">
        <f t="shared" si="15"/>
        <v>18.6</v>
      </c>
      <c r="AW18" s="34">
        <f t="shared" si="16"/>
        <v>14.8</v>
      </c>
      <c r="AX18" s="36">
        <v>0</v>
      </c>
      <c r="AY18" s="36">
        <v>32.2</v>
      </c>
      <c r="AZ18" s="36">
        <v>65.6</v>
      </c>
      <c r="BA18" s="34">
        <f t="shared" si="17"/>
        <v>65.6</v>
      </c>
      <c r="BB18" s="34">
        <f t="shared" si="18"/>
        <v>33.39999999999999</v>
      </c>
      <c r="BC18" s="39"/>
      <c r="BD18" s="39"/>
      <c r="BE18" s="39">
        <v>14.8</v>
      </c>
      <c r="BF18" s="34">
        <f t="shared" si="19"/>
        <v>14.8</v>
      </c>
      <c r="BG18" s="34">
        <f t="shared" si="20"/>
        <v>14.8</v>
      </c>
      <c r="BH18" s="36">
        <v>18.1</v>
      </c>
      <c r="BI18" s="36">
        <v>22.1</v>
      </c>
      <c r="BJ18" s="36">
        <v>34</v>
      </c>
      <c r="BK18" s="34">
        <f t="shared" si="21"/>
        <v>15.899999999999999</v>
      </c>
      <c r="BL18" s="34">
        <f t="shared" si="22"/>
        <v>11.899999999999999</v>
      </c>
      <c r="BM18" s="36"/>
      <c r="BN18" s="36">
        <v>1.8</v>
      </c>
      <c r="BO18" s="36">
        <v>15.2</v>
      </c>
      <c r="BP18" s="34">
        <f t="shared" si="23"/>
        <v>15.2</v>
      </c>
      <c r="BQ18" s="34">
        <f t="shared" si="24"/>
        <v>13.399999999999999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7" t="s">
        <v>29</v>
      </c>
      <c r="F19" s="51">
        <f>J19+O19+T19+Y19+AD19+AI19+AN19+AS19+AX19+BC19+BH19+BM19</f>
        <v>5439.100000000001</v>
      </c>
      <c r="G19" s="51">
        <f t="shared" si="0"/>
        <v>4143.2</v>
      </c>
      <c r="H19" s="51">
        <f t="shared" si="0"/>
        <v>3978.3000000000006</v>
      </c>
      <c r="I19" s="51">
        <f t="shared" si="0"/>
        <v>-1460.8000000000002</v>
      </c>
      <c r="J19" s="39">
        <v>3412.3</v>
      </c>
      <c r="K19" s="39">
        <v>2544.8</v>
      </c>
      <c r="L19" s="39">
        <v>2429.6</v>
      </c>
      <c r="M19" s="34">
        <f t="shared" si="1"/>
        <v>-982.7000000000003</v>
      </c>
      <c r="N19" s="34">
        <f t="shared" si="2"/>
        <v>-115.20000000000027</v>
      </c>
      <c r="O19" s="39">
        <v>143.9</v>
      </c>
      <c r="P19" s="39">
        <v>110.1</v>
      </c>
      <c r="Q19" s="39">
        <v>104.9</v>
      </c>
      <c r="R19" s="34">
        <f t="shared" si="3"/>
        <v>-39</v>
      </c>
      <c r="S19" s="34">
        <f t="shared" si="4"/>
        <v>-5.199999999999989</v>
      </c>
      <c r="T19" s="39">
        <v>317.5</v>
      </c>
      <c r="U19" s="39">
        <v>196.1</v>
      </c>
      <c r="V19" s="39">
        <v>189.4</v>
      </c>
      <c r="W19" s="34">
        <f t="shared" si="5"/>
        <v>-128.1</v>
      </c>
      <c r="X19" s="34">
        <f t="shared" si="6"/>
        <v>-6.699999999999989</v>
      </c>
      <c r="Y19" s="39">
        <v>70.6</v>
      </c>
      <c r="Z19" s="39">
        <v>53.8</v>
      </c>
      <c r="AA19" s="39">
        <v>53</v>
      </c>
      <c r="AB19" s="34">
        <f t="shared" si="7"/>
        <v>-17.599999999999994</v>
      </c>
      <c r="AC19" s="34">
        <f t="shared" si="8"/>
        <v>-0.7999999999999972</v>
      </c>
      <c r="AD19" s="39">
        <v>43.5</v>
      </c>
      <c r="AE19" s="39">
        <v>40.4</v>
      </c>
      <c r="AF19" s="39">
        <v>39.5</v>
      </c>
      <c r="AG19" s="34">
        <f t="shared" si="9"/>
        <v>-4</v>
      </c>
      <c r="AH19" s="34">
        <f t="shared" si="10"/>
        <v>-0.8999999999999986</v>
      </c>
      <c r="AI19" s="39">
        <v>197</v>
      </c>
      <c r="AJ19" s="39">
        <v>164.3</v>
      </c>
      <c r="AK19" s="39">
        <v>144.8</v>
      </c>
      <c r="AL19" s="34">
        <f t="shared" si="11"/>
        <v>-52.19999999999999</v>
      </c>
      <c r="AM19" s="34">
        <f t="shared" si="12"/>
        <v>-19.5</v>
      </c>
      <c r="AN19" s="39">
        <v>159.7</v>
      </c>
      <c r="AO19" s="39">
        <v>163.7</v>
      </c>
      <c r="AP19" s="39">
        <v>163.4</v>
      </c>
      <c r="AQ19" s="34">
        <f t="shared" si="13"/>
        <v>3.700000000000017</v>
      </c>
      <c r="AR19" s="34">
        <f t="shared" si="14"/>
        <v>-0.29999999999998295</v>
      </c>
      <c r="AS19" s="39">
        <v>56.1</v>
      </c>
      <c r="AT19" s="39">
        <v>44.2</v>
      </c>
      <c r="AU19" s="39">
        <v>42.9</v>
      </c>
      <c r="AV19" s="34">
        <f t="shared" si="15"/>
        <v>-13.200000000000003</v>
      </c>
      <c r="AW19" s="34">
        <f t="shared" si="16"/>
        <v>-1.3000000000000043</v>
      </c>
      <c r="AX19" s="39">
        <v>287.8</v>
      </c>
      <c r="AY19" s="39">
        <v>189</v>
      </c>
      <c r="AZ19" s="39">
        <v>187.4</v>
      </c>
      <c r="BA19" s="34">
        <f t="shared" si="17"/>
        <v>-100.4</v>
      </c>
      <c r="BB19" s="34">
        <f t="shared" si="18"/>
        <v>-1.5999999999999943</v>
      </c>
      <c r="BC19" s="39">
        <v>33.6</v>
      </c>
      <c r="BD19" s="39">
        <v>29.6</v>
      </c>
      <c r="BE19" s="39">
        <v>28.9</v>
      </c>
      <c r="BF19" s="34">
        <f t="shared" si="19"/>
        <v>-4.700000000000003</v>
      </c>
      <c r="BG19" s="34">
        <f t="shared" si="20"/>
        <v>-0.7000000000000028</v>
      </c>
      <c r="BH19" s="39">
        <v>200.8</v>
      </c>
      <c r="BI19" s="39">
        <v>165.1</v>
      </c>
      <c r="BJ19" s="39">
        <v>160.9</v>
      </c>
      <c r="BK19" s="34">
        <f t="shared" si="21"/>
        <v>-39.900000000000006</v>
      </c>
      <c r="BL19" s="34">
        <f t="shared" si="22"/>
        <v>-4.199999999999989</v>
      </c>
      <c r="BM19" s="39">
        <v>516.3</v>
      </c>
      <c r="BN19" s="36">
        <v>442.1</v>
      </c>
      <c r="BO19" s="36">
        <v>433.6</v>
      </c>
      <c r="BP19" s="34">
        <f t="shared" si="23"/>
        <v>-82.69999999999993</v>
      </c>
      <c r="BQ19" s="34">
        <f t="shared" si="24"/>
        <v>-8.5</v>
      </c>
    </row>
    <row r="20" spans="3:69" s="1" customFormat="1" ht="15" customHeight="1">
      <c r="C20" s="13" t="s">
        <v>30</v>
      </c>
      <c r="D20" s="35" t="s">
        <v>31</v>
      </c>
      <c r="E20" s="57" t="s">
        <v>31</v>
      </c>
      <c r="F20" s="51">
        <f>J20+O20+T20+Y20+AD20+AI20+AN20+AS20+AX20+BC20+BH20+BM20</f>
        <v>13148.6</v>
      </c>
      <c r="G20" s="51">
        <f t="shared" si="0"/>
        <v>27675.700000000004</v>
      </c>
      <c r="H20" s="51">
        <f t="shared" si="0"/>
        <v>18269.500000000004</v>
      </c>
      <c r="I20" s="51">
        <f t="shared" si="0"/>
        <v>5120.9000000000015</v>
      </c>
      <c r="J20" s="39">
        <v>13124.1</v>
      </c>
      <c r="K20" s="39">
        <v>27509.9</v>
      </c>
      <c r="L20" s="39">
        <v>18261.9</v>
      </c>
      <c r="M20" s="34">
        <f t="shared" si="1"/>
        <v>5137.800000000001</v>
      </c>
      <c r="N20" s="34">
        <f t="shared" si="2"/>
        <v>-9248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>
        <v>150.5</v>
      </c>
      <c r="BE20" s="39"/>
      <c r="BF20" s="34">
        <f t="shared" si="19"/>
        <v>0</v>
      </c>
      <c r="BG20" s="34">
        <f t="shared" si="20"/>
        <v>-150.5</v>
      </c>
      <c r="BH20" s="39">
        <v>5.6</v>
      </c>
      <c r="BI20" s="39">
        <v>13.4</v>
      </c>
      <c r="BJ20" s="39">
        <v>5.7</v>
      </c>
      <c r="BK20" s="34">
        <f t="shared" si="21"/>
        <v>0.10000000000000053</v>
      </c>
      <c r="BL20" s="34">
        <f t="shared" si="22"/>
        <v>-7.7</v>
      </c>
      <c r="BM20" s="39"/>
      <c r="BN20" s="39">
        <v>1.9</v>
      </c>
      <c r="BO20" s="39">
        <v>1.9</v>
      </c>
      <c r="BP20" s="34">
        <f t="shared" si="23"/>
        <v>1.9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7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9" t="s">
        <v>35</v>
      </c>
      <c r="F22" s="51">
        <f>J22+O22+T22+Y22+AD22+AI22+AN22+AS22+AX22+BC22+BH22+BM22</f>
        <v>186.2</v>
      </c>
      <c r="G22" s="51">
        <f>K22+P22+U22+Z22+AE22+AJ22+AO22+AT22+AY22+BD22+BI22+BN22</f>
        <v>1504.8</v>
      </c>
      <c r="H22" s="51">
        <f t="shared" si="0"/>
        <v>969.8000000000001</v>
      </c>
      <c r="I22" s="51">
        <f t="shared" si="0"/>
        <v>783.6000000000001</v>
      </c>
      <c r="J22" s="41">
        <v>20.2</v>
      </c>
      <c r="K22" s="41">
        <v>839.6</v>
      </c>
      <c r="L22" s="41">
        <v>556.1</v>
      </c>
      <c r="M22" s="34">
        <f t="shared" si="1"/>
        <v>535.9</v>
      </c>
      <c r="N22" s="34">
        <f t="shared" si="2"/>
        <v>-283.5</v>
      </c>
      <c r="O22" s="41"/>
      <c r="P22" s="41">
        <v>18.4</v>
      </c>
      <c r="Q22" s="41">
        <v>6.7</v>
      </c>
      <c r="R22" s="34">
        <f t="shared" si="3"/>
        <v>6.7</v>
      </c>
      <c r="S22" s="34">
        <f t="shared" si="4"/>
        <v>-11.7</v>
      </c>
      <c r="T22" s="41"/>
      <c r="U22" s="41">
        <v>15.5</v>
      </c>
      <c r="V22" s="41">
        <v>1.3</v>
      </c>
      <c r="W22" s="34">
        <f t="shared" si="5"/>
        <v>1.3</v>
      </c>
      <c r="X22" s="34">
        <f t="shared" si="6"/>
        <v>-14.2</v>
      </c>
      <c r="Y22" s="41"/>
      <c r="Z22" s="41">
        <v>33.1</v>
      </c>
      <c r="AA22" s="41">
        <v>33.1</v>
      </c>
      <c r="AB22" s="34">
        <f t="shared" si="7"/>
        <v>33.1</v>
      </c>
      <c r="AC22" s="34">
        <f t="shared" si="8"/>
        <v>0</v>
      </c>
      <c r="AD22" s="41"/>
      <c r="AE22" s="41">
        <v>8.7</v>
      </c>
      <c r="AF22" s="41">
        <v>8.7</v>
      </c>
      <c r="AG22" s="34">
        <f t="shared" si="9"/>
        <v>8.7</v>
      </c>
      <c r="AH22" s="34">
        <f t="shared" si="10"/>
        <v>0</v>
      </c>
      <c r="AI22" s="41"/>
      <c r="AJ22" s="41">
        <v>0.1</v>
      </c>
      <c r="AK22" s="41"/>
      <c r="AL22" s="34">
        <f t="shared" si="11"/>
        <v>0</v>
      </c>
      <c r="AM22" s="34">
        <f t="shared" si="12"/>
        <v>-0.1</v>
      </c>
      <c r="AN22" s="41"/>
      <c r="AO22" s="41">
        <v>5.9</v>
      </c>
      <c r="AP22" s="41">
        <v>5.9</v>
      </c>
      <c r="AQ22" s="34">
        <f t="shared" si="13"/>
        <v>5.9</v>
      </c>
      <c r="AR22" s="34">
        <f t="shared" si="14"/>
        <v>0</v>
      </c>
      <c r="AS22" s="41"/>
      <c r="AT22" s="41">
        <v>86.6</v>
      </c>
      <c r="AU22" s="41">
        <v>86.6</v>
      </c>
      <c r="AV22" s="34">
        <f t="shared" si="15"/>
        <v>86.6</v>
      </c>
      <c r="AW22" s="34">
        <f t="shared" si="16"/>
        <v>0</v>
      </c>
      <c r="AX22" s="41">
        <v>165.1</v>
      </c>
      <c r="AY22" s="41">
        <v>428.8</v>
      </c>
      <c r="AZ22" s="41">
        <v>227.8</v>
      </c>
      <c r="BA22" s="34">
        <f t="shared" si="17"/>
        <v>62.70000000000002</v>
      </c>
      <c r="BB22" s="34">
        <f t="shared" si="18"/>
        <v>-201</v>
      </c>
      <c r="BC22" s="39">
        <v>0.9</v>
      </c>
      <c r="BD22" s="39">
        <v>16.1</v>
      </c>
      <c r="BE22" s="39"/>
      <c r="BF22" s="34">
        <f t="shared" si="19"/>
        <v>-0.9</v>
      </c>
      <c r="BG22" s="34">
        <f t="shared" si="20"/>
        <v>-16.1</v>
      </c>
      <c r="BH22" s="41"/>
      <c r="BI22" s="41">
        <v>15.5</v>
      </c>
      <c r="BJ22" s="41"/>
      <c r="BK22" s="34">
        <f t="shared" si="21"/>
        <v>0</v>
      </c>
      <c r="BL22" s="34">
        <f t="shared" si="22"/>
        <v>-15.5</v>
      </c>
      <c r="BM22" s="41"/>
      <c r="BN22" s="41">
        <v>36.5</v>
      </c>
      <c r="BO22" s="41">
        <v>43.6</v>
      </c>
      <c r="BP22" s="34">
        <f t="shared" si="23"/>
        <v>43.6</v>
      </c>
      <c r="BQ22" s="34">
        <f t="shared" si="24"/>
        <v>7.100000000000001</v>
      </c>
    </row>
    <row r="23" spans="3:69" s="16" customFormat="1" ht="16.5" customHeight="1">
      <c r="C23" s="17" t="s">
        <v>36</v>
      </c>
      <c r="D23" s="40" t="s">
        <v>37</v>
      </c>
      <c r="E23" s="59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20214.699999999997</v>
      </c>
      <c r="H23" s="51">
        <f t="shared" si="0"/>
        <v>19699.100000000002</v>
      </c>
      <c r="I23" s="51">
        <f t="shared" si="0"/>
        <v>-6333.599999999999</v>
      </c>
      <c r="J23" s="41">
        <v>10398.1</v>
      </c>
      <c r="K23" s="41">
        <v>8223.9</v>
      </c>
      <c r="L23" s="41">
        <v>7955.7</v>
      </c>
      <c r="M23" s="34">
        <f t="shared" si="1"/>
        <v>-2442.4000000000005</v>
      </c>
      <c r="N23" s="34">
        <f t="shared" si="2"/>
        <v>-268.1999999999998</v>
      </c>
      <c r="O23" s="41">
        <v>1189.3</v>
      </c>
      <c r="P23" s="41">
        <v>931.9</v>
      </c>
      <c r="Q23" s="41">
        <v>924.8</v>
      </c>
      <c r="R23" s="34">
        <f t="shared" si="3"/>
        <v>-264.5</v>
      </c>
      <c r="S23" s="34">
        <f t="shared" si="4"/>
        <v>-7.100000000000023</v>
      </c>
      <c r="T23" s="39">
        <v>2431.5</v>
      </c>
      <c r="U23" s="39">
        <v>2023.8</v>
      </c>
      <c r="V23" s="39">
        <v>2012.5</v>
      </c>
      <c r="W23" s="34">
        <f t="shared" si="5"/>
        <v>-419</v>
      </c>
      <c r="X23" s="34">
        <f t="shared" si="6"/>
        <v>-11.299999999999955</v>
      </c>
      <c r="Y23" s="39">
        <v>662.6</v>
      </c>
      <c r="Z23" s="39">
        <v>407.3</v>
      </c>
      <c r="AA23" s="39">
        <v>344.9</v>
      </c>
      <c r="AB23" s="34">
        <f t="shared" si="7"/>
        <v>-317.70000000000005</v>
      </c>
      <c r="AC23" s="34">
        <f t="shared" si="8"/>
        <v>-62.400000000000034</v>
      </c>
      <c r="AD23" s="39">
        <v>692.3</v>
      </c>
      <c r="AE23" s="39">
        <v>446.5</v>
      </c>
      <c r="AF23" s="39">
        <v>444.5</v>
      </c>
      <c r="AG23" s="34">
        <f t="shared" si="9"/>
        <v>-247.79999999999995</v>
      </c>
      <c r="AH23" s="34">
        <f t="shared" si="10"/>
        <v>-2</v>
      </c>
      <c r="AI23" s="39">
        <v>2375.1</v>
      </c>
      <c r="AJ23" s="39">
        <v>1987</v>
      </c>
      <c r="AK23" s="39">
        <v>1954.6</v>
      </c>
      <c r="AL23" s="34">
        <f t="shared" si="11"/>
        <v>-420.5</v>
      </c>
      <c r="AM23" s="34">
        <f t="shared" si="12"/>
        <v>-32.40000000000009</v>
      </c>
      <c r="AN23" s="39">
        <v>855.1</v>
      </c>
      <c r="AO23" s="39">
        <v>729.3</v>
      </c>
      <c r="AP23" s="39">
        <v>719.2</v>
      </c>
      <c r="AQ23" s="34">
        <f t="shared" si="13"/>
        <v>-135.89999999999998</v>
      </c>
      <c r="AR23" s="34">
        <f t="shared" si="14"/>
        <v>-10.099999999999909</v>
      </c>
      <c r="AS23" s="39">
        <v>608</v>
      </c>
      <c r="AT23" s="39">
        <v>547.8</v>
      </c>
      <c r="AU23" s="39">
        <v>541.6</v>
      </c>
      <c r="AV23" s="34">
        <f t="shared" si="15"/>
        <v>-66.39999999999998</v>
      </c>
      <c r="AW23" s="34">
        <f t="shared" si="16"/>
        <v>-6.199999999999932</v>
      </c>
      <c r="AX23" s="39">
        <v>1271.3</v>
      </c>
      <c r="AY23" s="39">
        <v>962.2</v>
      </c>
      <c r="AZ23" s="39">
        <v>953</v>
      </c>
      <c r="BA23" s="34">
        <f t="shared" si="17"/>
        <v>-318.29999999999995</v>
      </c>
      <c r="BB23" s="34">
        <f t="shared" si="18"/>
        <v>-9.200000000000045</v>
      </c>
      <c r="BC23" s="41">
        <v>402.8</v>
      </c>
      <c r="BD23" s="41">
        <v>319</v>
      </c>
      <c r="BE23" s="41">
        <v>318</v>
      </c>
      <c r="BF23" s="34">
        <f t="shared" si="19"/>
        <v>-84.80000000000001</v>
      </c>
      <c r="BG23" s="34">
        <f t="shared" si="20"/>
        <v>-1</v>
      </c>
      <c r="BH23" s="39">
        <v>2339</v>
      </c>
      <c r="BI23" s="39">
        <v>1835.8</v>
      </c>
      <c r="BJ23" s="39">
        <v>1761.9</v>
      </c>
      <c r="BK23" s="34">
        <f t="shared" si="21"/>
        <v>-577.0999999999999</v>
      </c>
      <c r="BL23" s="34">
        <f t="shared" si="22"/>
        <v>-73.89999999999986</v>
      </c>
      <c r="BM23" s="41">
        <v>2807.6</v>
      </c>
      <c r="BN23" s="41">
        <v>1800.2</v>
      </c>
      <c r="BO23" s="41">
        <v>1768.4</v>
      </c>
      <c r="BP23" s="34">
        <f t="shared" si="23"/>
        <v>-1039.1999999999998</v>
      </c>
      <c r="BQ23" s="34">
        <f t="shared" si="24"/>
        <v>-31.799999999999955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9581.5</v>
      </c>
      <c r="H25" s="51">
        <f t="shared" si="0"/>
        <v>4200.4</v>
      </c>
      <c r="I25" s="51">
        <f t="shared" si="0"/>
        <v>1429.7</v>
      </c>
      <c r="J25" s="41">
        <v>2610.4</v>
      </c>
      <c r="K25" s="41">
        <v>6242.2</v>
      </c>
      <c r="L25" s="41">
        <v>3536.7</v>
      </c>
      <c r="M25" s="34">
        <f t="shared" si="1"/>
        <v>926.2999999999997</v>
      </c>
      <c r="N25" s="34">
        <f t="shared" si="2"/>
        <v>-2705.5</v>
      </c>
      <c r="O25" s="41">
        <v>0.4</v>
      </c>
      <c r="P25" s="41">
        <v>623.8</v>
      </c>
      <c r="Q25" s="41">
        <v>68.4</v>
      </c>
      <c r="R25" s="34">
        <f t="shared" si="3"/>
        <v>68</v>
      </c>
      <c r="S25" s="34">
        <f t="shared" si="4"/>
        <v>-555.4</v>
      </c>
      <c r="T25" s="41"/>
      <c r="U25" s="41">
        <v>731</v>
      </c>
      <c r="V25" s="41">
        <v>2.4</v>
      </c>
      <c r="W25" s="34">
        <f t="shared" si="5"/>
        <v>2.4</v>
      </c>
      <c r="X25" s="34">
        <f t="shared" si="6"/>
        <v>-728.6</v>
      </c>
      <c r="Y25" s="41"/>
      <c r="Z25" s="41">
        <v>6.1</v>
      </c>
      <c r="AA25" s="41">
        <v>15.7</v>
      </c>
      <c r="AB25" s="34">
        <f t="shared" si="7"/>
        <v>15.7</v>
      </c>
      <c r="AC25" s="34">
        <f t="shared" si="8"/>
        <v>9.6</v>
      </c>
      <c r="AD25" s="41"/>
      <c r="AE25" s="41">
        <v>3.7</v>
      </c>
      <c r="AF25" s="41">
        <v>3.7</v>
      </c>
      <c r="AG25" s="34">
        <f t="shared" si="9"/>
        <v>3.7</v>
      </c>
      <c r="AH25" s="34">
        <f t="shared" si="10"/>
        <v>0</v>
      </c>
      <c r="AI25" s="41">
        <v>14.5</v>
      </c>
      <c r="AJ25" s="41">
        <v>30.3</v>
      </c>
      <c r="AK25" s="41">
        <v>29</v>
      </c>
      <c r="AL25" s="34">
        <f t="shared" si="11"/>
        <v>14.5</v>
      </c>
      <c r="AM25" s="34">
        <f t="shared" si="12"/>
        <v>-1.3000000000000007</v>
      </c>
      <c r="AN25" s="41">
        <v>9</v>
      </c>
      <c r="AO25" s="41">
        <v>7.4</v>
      </c>
      <c r="AP25" s="41">
        <v>7.4</v>
      </c>
      <c r="AQ25" s="34">
        <f t="shared" si="13"/>
        <v>-1.5999999999999996</v>
      </c>
      <c r="AR25" s="34">
        <f t="shared" si="14"/>
        <v>0</v>
      </c>
      <c r="AS25" s="41"/>
      <c r="AT25" s="41">
        <v>27.7</v>
      </c>
      <c r="AU25" s="41">
        <v>2.4</v>
      </c>
      <c r="AV25" s="34">
        <f t="shared" si="15"/>
        <v>2.4</v>
      </c>
      <c r="AW25" s="34">
        <f t="shared" si="16"/>
        <v>-25.3</v>
      </c>
      <c r="AX25" s="41">
        <v>136.4</v>
      </c>
      <c r="AY25" s="41">
        <v>905.4</v>
      </c>
      <c r="AZ25" s="41">
        <v>297.6</v>
      </c>
      <c r="BA25" s="34">
        <f t="shared" si="17"/>
        <v>161.20000000000002</v>
      </c>
      <c r="BB25" s="34">
        <f t="shared" si="18"/>
        <v>-607.8</v>
      </c>
      <c r="BC25" s="39"/>
      <c r="BD25" s="39">
        <v>161</v>
      </c>
      <c r="BE25" s="39">
        <v>114.2</v>
      </c>
      <c r="BF25" s="34">
        <f t="shared" si="19"/>
        <v>114.2</v>
      </c>
      <c r="BG25" s="34">
        <f t="shared" si="20"/>
        <v>-46.8</v>
      </c>
      <c r="BH25" s="41"/>
      <c r="BI25" s="41">
        <v>1.5</v>
      </c>
      <c r="BJ25" s="41">
        <v>2.1</v>
      </c>
      <c r="BK25" s="34">
        <f t="shared" si="21"/>
        <v>2.1</v>
      </c>
      <c r="BL25" s="34">
        <f t="shared" si="22"/>
        <v>0.6000000000000001</v>
      </c>
      <c r="BM25" s="41"/>
      <c r="BN25" s="41">
        <v>841.4</v>
      </c>
      <c r="BO25" s="41">
        <v>120.8</v>
      </c>
      <c r="BP25" s="34">
        <f t="shared" si="23"/>
        <v>120.8</v>
      </c>
      <c r="BQ25" s="34">
        <f t="shared" si="24"/>
        <v>-720.6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7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7821.7</v>
      </c>
      <c r="H26" s="51">
        <f>L26+Q26+V26+AA26+AF26+AK26+AP26+AU26+AZ26+BE26+BJ26+BO26</f>
        <v>7697.9000000000015</v>
      </c>
      <c r="I26" s="51">
        <f>M26+R26+W26+AB26+AG26+AL26+AQ26+AV26+BA26+BF26+BK26+BP26</f>
        <v>-2744.3999999999996</v>
      </c>
      <c r="J26" s="39">
        <v>4326.2</v>
      </c>
      <c r="K26" s="39">
        <v>3072.8</v>
      </c>
      <c r="L26" s="39">
        <v>3028.3</v>
      </c>
      <c r="M26" s="34">
        <f t="shared" si="1"/>
        <v>-1297.8999999999996</v>
      </c>
      <c r="N26" s="34">
        <f t="shared" si="2"/>
        <v>-44.5</v>
      </c>
      <c r="O26" s="39">
        <v>733.1</v>
      </c>
      <c r="P26" s="39">
        <v>604.1</v>
      </c>
      <c r="Q26" s="39">
        <v>599</v>
      </c>
      <c r="R26" s="34">
        <f t="shared" si="3"/>
        <v>-134.10000000000002</v>
      </c>
      <c r="S26" s="34">
        <f t="shared" si="4"/>
        <v>-5.100000000000023</v>
      </c>
      <c r="T26" s="39">
        <v>906.5</v>
      </c>
      <c r="U26" s="39">
        <v>430.6</v>
      </c>
      <c r="V26" s="39">
        <v>424.3</v>
      </c>
      <c r="W26" s="34">
        <f t="shared" si="5"/>
        <v>-482.2</v>
      </c>
      <c r="X26" s="34">
        <f t="shared" si="6"/>
        <v>-6.300000000000011</v>
      </c>
      <c r="Y26" s="39">
        <v>700.1</v>
      </c>
      <c r="Z26" s="39">
        <v>567.3</v>
      </c>
      <c r="AA26" s="39">
        <v>562.9</v>
      </c>
      <c r="AB26" s="34">
        <f t="shared" si="7"/>
        <v>-137.20000000000005</v>
      </c>
      <c r="AC26" s="34">
        <f t="shared" si="8"/>
        <v>-4.399999999999977</v>
      </c>
      <c r="AD26" s="39">
        <v>399</v>
      </c>
      <c r="AE26" s="39">
        <v>315.4</v>
      </c>
      <c r="AF26" s="39">
        <v>293</v>
      </c>
      <c r="AG26" s="34">
        <f t="shared" si="9"/>
        <v>-106</v>
      </c>
      <c r="AH26" s="34">
        <f t="shared" si="10"/>
        <v>-22.399999999999977</v>
      </c>
      <c r="AI26" s="39">
        <v>521.7</v>
      </c>
      <c r="AJ26" s="39">
        <v>447.4</v>
      </c>
      <c r="AK26" s="39">
        <v>437.6</v>
      </c>
      <c r="AL26" s="34">
        <f t="shared" si="11"/>
        <v>-84.10000000000002</v>
      </c>
      <c r="AM26" s="34">
        <f t="shared" si="12"/>
        <v>-9.799999999999955</v>
      </c>
      <c r="AN26" s="39">
        <v>526.2</v>
      </c>
      <c r="AO26" s="39">
        <v>455.3</v>
      </c>
      <c r="AP26" s="39">
        <v>451.3</v>
      </c>
      <c r="AQ26" s="34">
        <f t="shared" si="13"/>
        <v>-74.90000000000003</v>
      </c>
      <c r="AR26" s="34">
        <f t="shared" si="14"/>
        <v>-4</v>
      </c>
      <c r="AS26" s="39">
        <v>384.3</v>
      </c>
      <c r="AT26" s="39">
        <v>341.8</v>
      </c>
      <c r="AU26" s="39">
        <v>335.1</v>
      </c>
      <c r="AV26" s="34">
        <f t="shared" si="15"/>
        <v>-49.19999999999999</v>
      </c>
      <c r="AW26" s="34">
        <f t="shared" si="16"/>
        <v>-6.699999999999989</v>
      </c>
      <c r="AX26" s="39">
        <v>654.2</v>
      </c>
      <c r="AY26" s="39">
        <v>552.5</v>
      </c>
      <c r="AZ26" s="39">
        <v>541.3</v>
      </c>
      <c r="BA26" s="34">
        <f t="shared" si="17"/>
        <v>-112.90000000000009</v>
      </c>
      <c r="BB26" s="34">
        <f t="shared" si="18"/>
        <v>-11.200000000000045</v>
      </c>
      <c r="BC26" s="39">
        <v>266.8</v>
      </c>
      <c r="BD26" s="39">
        <v>183.7</v>
      </c>
      <c r="BE26" s="39">
        <v>180.3</v>
      </c>
      <c r="BF26" s="34">
        <f t="shared" si="19"/>
        <v>-86.5</v>
      </c>
      <c r="BG26" s="34">
        <f t="shared" si="20"/>
        <v>-3.3999999999999773</v>
      </c>
      <c r="BH26" s="39">
        <v>658</v>
      </c>
      <c r="BI26" s="39">
        <v>546.3</v>
      </c>
      <c r="BJ26" s="39">
        <v>541.3</v>
      </c>
      <c r="BK26" s="34">
        <f t="shared" si="21"/>
        <v>-116.70000000000005</v>
      </c>
      <c r="BL26" s="34">
        <f t="shared" si="22"/>
        <v>-5</v>
      </c>
      <c r="BM26" s="39">
        <v>366.2</v>
      </c>
      <c r="BN26" s="39">
        <v>304.5</v>
      </c>
      <c r="BO26" s="39">
        <v>303.5</v>
      </c>
      <c r="BP26" s="34">
        <f t="shared" si="23"/>
        <v>-62.69999999999999</v>
      </c>
      <c r="BQ26" s="34">
        <f t="shared" si="24"/>
        <v>-1</v>
      </c>
    </row>
    <row r="27" spans="3:69" s="1" customFormat="1" ht="27" customHeight="1">
      <c r="C27" s="13" t="s">
        <v>44</v>
      </c>
      <c r="D27" s="35" t="s">
        <v>45</v>
      </c>
      <c r="E27" s="57" t="s">
        <v>45</v>
      </c>
      <c r="F27" s="51">
        <f>J27+O27+T27+Y27+AD27+AI27+AN27+AS27+AX27+BC27+BH27+BM27</f>
        <v>1651.7</v>
      </c>
      <c r="G27" s="51">
        <f>K27+P27+U27+Z27+AE27+AJ27+AO27+AT27+AY27+BD27+BI27+BN27</f>
        <v>624.2</v>
      </c>
      <c r="H27" s="51">
        <f>L27+Q27+V27+AA27+AF27+AK27+AP27+AU27+AZ27+BE27+BJ27+BO27</f>
        <v>1203.6</v>
      </c>
      <c r="I27" s="51">
        <f>M27+R27+W27+AB27+AG27+AL27+AQ27+AV27+BA27+BF27+BK27+BP27</f>
        <v>-448.1000000000001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407.3</v>
      </c>
      <c r="Q27" s="39">
        <v>823.9</v>
      </c>
      <c r="R27" s="34">
        <f t="shared" si="3"/>
        <v>28.299999999999955</v>
      </c>
      <c r="S27" s="34">
        <f t="shared" si="4"/>
        <v>416.59999999999997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215.5</v>
      </c>
      <c r="AZ27" s="39">
        <v>378.3</v>
      </c>
      <c r="BA27" s="34">
        <f t="shared" si="17"/>
        <v>-461.8</v>
      </c>
      <c r="BB27" s="34">
        <f t="shared" si="18"/>
        <v>162.8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7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61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7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E32:J32"/>
    <mergeCell ref="O32:P32"/>
    <mergeCell ref="C6:C7"/>
    <mergeCell ref="E6:E7"/>
    <mergeCell ref="F6:I6"/>
    <mergeCell ref="J6:N6"/>
    <mergeCell ref="O6:S6"/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2021-08-31T14:51:48Z</dcterms:modified>
  <cp:category/>
  <cp:version/>
  <cp:contentType/>
  <cp:contentStatus/>
</cp:coreProperties>
</file>