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1"/>
  </bookViews>
  <sheets>
    <sheet name="район" sheetId="1" r:id="rId1"/>
    <sheet name="поселения" sheetId="2" r:id="rId2"/>
  </sheets>
  <definedNames>
    <definedName name="_xlnm.Print_Titles" localSheetId="1">'поселения'!$C:$E</definedName>
    <definedName name="_xlnm.Print_Area" localSheetId="1">'поселения'!$A$1:$BA$27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<sst xmlns="http://schemas.openxmlformats.org/spreadsheetml/2006/main" count="180" uniqueCount="85">
  <si>
    <t>Задолженность по налоговым платежам в целом по Белокалитвинскому району</t>
  </si>
  <si>
    <t>т.р.</t>
  </si>
  <si>
    <t>Код вида дохода по БК</t>
  </si>
  <si>
    <t>Наименование дохода по БК</t>
  </si>
  <si>
    <t>Прирост с начала года</t>
  </si>
  <si>
    <t>% отчисления</t>
  </si>
  <si>
    <t>всего</t>
  </si>
  <si>
    <t>бюджет района</t>
  </si>
  <si>
    <t>пос</t>
  </si>
  <si>
    <t>р-н</t>
  </si>
  <si>
    <t>1 00 00000 00</t>
  </si>
  <si>
    <t>ДОХОДЫ</t>
  </si>
  <si>
    <t>ПРИРОСТ ЗАДОЛЖЕННОСТИ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</si>
  <si>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</si>
  <si>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</si>
  <si>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</si>
  <si>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</si>
  <si>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</si>
  <si>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</si>
  <si>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</si>
  <si>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</si>
  <si>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</si>
  <si>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</si>
  <si>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</si>
  <si>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</si>
  <si>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</si>
  <si>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</si>
  <si>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</si>
  <si>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1 06 01000 00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</si>
  <si>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</si>
  <si>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</si>
  <si>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</si>
  <si>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</si>
  <si>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</si>
  <si>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</si>
  <si>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</si>
  <si>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</si>
  <si>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</si>
  <si>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1 06 05000 02</t>
  </si>
  <si>
    <t>Налог на игорный бизнес</t>
  </si>
  <si>
    <t>1 06 06030 00</t>
  </si>
  <si>
    <t>Земельный налог с организаций</t>
  </si>
  <si>
    <t>1 06 06040 00</t>
  </si>
  <si>
    <t>Земельный налог с физических лиц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</si>
  <si>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</si>
  <si>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</si>
  <si>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</si>
  <si>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</si>
  <si>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</si>
  <si>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</si>
  <si>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Штрафы</t>
  </si>
  <si>
    <t>Задание по снижению недоимки - 5852,0 т.р.</t>
  </si>
  <si>
    <t>Контрольная сумма недоимки на 01.01.2013.  13654,7 т.р.</t>
  </si>
  <si>
    <t>Белокалитвинское гп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</si>
  <si>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</si>
  <si>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</si>
  <si>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</si>
  <si>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</si>
  <si>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</si>
  <si>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</si>
  <si>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</si>
  <si>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</si>
  <si>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</si>
  <si>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</si>
  <si>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Налог, взимаемый в связи с применением  патентной системы налогообложения</t>
  </si>
  <si>
    <t>1 06 01030 10</t>
  </si>
  <si>
    <t>1 06 06000 00</t>
  </si>
  <si>
    <t>г.п.</t>
  </si>
  <si>
    <t>с.п</t>
  </si>
  <si>
    <t>1 03 02100</t>
  </si>
  <si>
    <t>Акцизы на пиво</t>
  </si>
  <si>
    <t>Прирост с начала месяца</t>
  </si>
  <si>
    <t>1 05 03010 01</t>
  </si>
  <si>
    <t>1 05 04000 00</t>
  </si>
  <si>
    <t>1 07 04010 01</t>
  </si>
  <si>
    <t>Сбор за пользование объектами животного мира</t>
  </si>
  <si>
    <t>1 16 00000 00</t>
  </si>
  <si>
    <t>Романова Л.И. 2-52-36</t>
  </si>
  <si>
    <t>Всего по району</t>
  </si>
  <si>
    <t>Горняцкое</t>
  </si>
  <si>
    <t>Начальник финансового управления</t>
  </si>
  <si>
    <t>Богураевское</t>
  </si>
  <si>
    <t xml:space="preserve"> </t>
  </si>
  <si>
    <t>В.И. Демиденко</t>
  </si>
  <si>
    <t>на 01.08.2019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</si>
</sst>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72" fontId="47" fillId="0" borderId="11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11" xfId="0" applyFont="1" applyFill="1" applyBorder="1" applyAlignment="1">
      <alignment/>
    </xf>
    <xf numFmtId="173" fontId="35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173" fontId="47" fillId="0" borderId="11" xfId="0" applyNumberFormat="1" applyFont="1" applyFill="1" applyBorder="1" applyAlignment="1">
      <alignment/>
    </xf>
    <xf numFmtId="172" fontId="48" fillId="0" borderId="11" xfId="0" applyNumberFormat="1" applyFont="1" applyFill="1" applyBorder="1" applyAlignment="1">
      <alignment/>
    </xf>
    <xf numFmtId="173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49" fillId="0" borderId="0" xfId="0" applyFont="1" applyFill="1" applyAlignment="1">
      <alignment/>
    </xf>
    <xf numFmtId="0" fontId="49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4" fontId="46" fillId="0" borderId="11" xfId="0" applyNumberFormat="1" applyFont="1" applyFill="1" applyBorder="1" applyAlignment="1">
      <alignment horizontal="center" vertical="center" wrapText="1"/>
    </xf>
    <xf numFmtId="0" fontId="46" fillId="4" borderId="11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1" xfId="0" applyFill="1" applyBorder="1" applyAlignment="1">
      <alignment/>
    </xf>
    <xf numFmtId="0" fontId="0" fillId="7" borderId="14" xfId="0" applyFill="1" applyBorder="1" applyAlignment="1">
      <alignment horizontal="center" vertical="center"/>
    </xf>
    <xf numFmtId="14" fontId="46" fillId="7" borderId="11" xfId="0" applyNumberFormat="1" applyFont="1" applyFill="1" applyBorder="1" applyAlignment="1">
      <alignment horizontal="center" vertical="center" wrapText="1"/>
    </xf>
    <xf numFmtId="174" fontId="44" fillId="7" borderId="11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/>
    </xf>
    <xf numFmtId="173" fontId="48" fillId="0" borderId="11" xfId="0" applyNumberFormat="1" applyFont="1" applyFill="1" applyBorder="1" applyAlignment="1">
      <alignment horizontal="right"/>
    </xf>
    <xf numFmtId="173" fontId="48" fillId="4" borderId="11" xfId="0" applyNumberFormat="1" applyFont="1" applyFill="1" applyBorder="1" applyAlignment="1">
      <alignment horizontal="right"/>
    </xf>
    <xf numFmtId="0" fontId="47" fillId="0" borderId="15" xfId="0" applyFont="1" applyFill="1" applyBorder="1" applyAlignment="1">
      <alignment vertical="top" wrapText="1"/>
    </xf>
    <xf numFmtId="173" fontId="47" fillId="0" borderId="11" xfId="0" applyNumberFormat="1" applyFont="1" applyFill="1" applyBorder="1" applyAlignment="1">
      <alignment horizontal="right"/>
    </xf>
    <xf numFmtId="0" fontId="47" fillId="33" borderId="15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right" vertical="top" wrapText="1"/>
    </xf>
    <xf numFmtId="173" fontId="47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vertical="top" wrapText="1"/>
    </xf>
    <xf numFmtId="173" fontId="52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46" fillId="33" borderId="11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173" fontId="48" fillId="33" borderId="11" xfId="0" applyNumberFormat="1" applyFont="1" applyFill="1" applyBorder="1" applyAlignment="1">
      <alignment horizontal="right"/>
    </xf>
    <xf numFmtId="173" fontId="47" fillId="33" borderId="11" xfId="0" applyNumberFormat="1" applyFont="1" applyFill="1" applyBorder="1" applyAlignment="1">
      <alignment vertical="top" wrapText="1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3" fontId="27" fillId="34" borderId="11" xfId="0" applyNumberFormat="1" applyFont="1" applyFill="1" applyBorder="1" applyAlignment="1">
      <alignment horizontal="right"/>
    </xf>
    <xf numFmtId="0" fontId="35" fillId="0" borderId="11" xfId="0" applyFont="1" applyFill="1" applyBorder="1" applyAlignment="1">
      <alignment horizontal="left"/>
    </xf>
    <xf numFmtId="0" fontId="47" fillId="0" borderId="11" xfId="0" applyFont="1" applyFill="1" applyBorder="1" applyAlignment="1">
      <alignment vertical="top" wrapText="1"/>
    </xf>
    <xf numFmtId="0" fontId="47" fillId="0" borderId="15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vertical="top" wrapText="1"/>
    </xf>
    <xf numFmtId="0" fontId="0" fillId="33" borderId="16" xfId="0" applyFill="1" applyBorder="1" applyAlignment="1">
      <alignment horizontal="center" vertical="center"/>
    </xf>
    <xf numFmtId="0" fontId="47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left"/>
    </xf>
    <xf numFmtId="0" fontId="52" fillId="0" borderId="11" xfId="0" applyFont="1" applyFill="1" applyBorder="1" applyAlignment="1">
      <alignment vertical="top" wrapText="1"/>
    </xf>
    <xf numFmtId="0" fontId="52" fillId="0" borderId="11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top" wrapText="1"/>
    </xf>
    <xf numFmtId="0" fontId="47" fillId="0" borderId="16" xfId="0" applyFont="1" applyFill="1" applyBorder="1" applyAlignment="1">
      <alignment horizontal="left" vertical="top" wrapText="1"/>
    </xf>
    <xf numFmtId="0" fontId="47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4" fontId="0" fillId="0" borderId="15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top" wrapText="1"/>
    </xf>
    <xf numFmtId="0" fontId="47" fillId="0" borderId="16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Zeros="0" zoomScalePageLayoutView="0" workbookViewId="0" topLeftCell="A1">
      <pane xSplit="6" ySplit="1" topLeftCell="G2" activePane="bottomRight" state="frozen"/>
      <selection pane="topLeft" activeCell="C1" sqref="C1"/>
      <selection pane="topRight" activeCell="G1" sqref="G1"/>
      <selection pane="bottomLeft" activeCell="C7" sqref="C7"/>
      <selection pane="bottomRight" activeCell="A1" sqref="A1:IV16384"/>
    </sheetView>
  </sheetViews>
  <sheetFormatPr defaultColWidth="10.28125" defaultRowHeight="15"/>
  <cols>
    <col min="1" max="1" width="4.8515625" style="0" hidden="1" customWidth="1"/>
    <col min="2" max="2" width="3.7109375" style="0" hidden="1" customWidth="1"/>
    <col min="3" max="3" width="6.421875" style="0" hidden="1" customWidth="1"/>
    <col min="4" max="4" width="2.28125" style="1" hidden="1" customWidth="1"/>
    <col min="5" max="6" width="10.28125" style="1" customWidth="1"/>
    <col min="7" max="7" width="32.7109375" style="1" customWidth="1"/>
    <col min="8" max="13" width="10.28125" style="1" customWidth="1"/>
    <col min="14" max="17" width="10.28125" style="0" customWidth="1"/>
  </cols>
  <sheetData>
    <row r="1" ht="18.75">
      <c r="E1" s="2" t="s">
        <v>0</v>
      </c>
    </row>
    <row r="2" spans="4:17" ht="15" customHeight="1">
      <c r="D2" s="3"/>
      <c r="Q2" t="s">
        <v>1</v>
      </c>
    </row>
    <row r="3" spans="4:17" ht="27.75" customHeight="1">
      <c r="D3" s="71" t="s">
        <v>2</v>
      </c>
      <c r="E3" s="74" t="s">
        <v>3</v>
      </c>
      <c r="F3" s="75"/>
      <c r="G3" s="76"/>
      <c r="H3" s="83">
        <v>43466</v>
      </c>
      <c r="I3" s="84"/>
      <c r="J3" s="83">
        <v>43647</v>
      </c>
      <c r="K3" s="84"/>
      <c r="L3" s="83">
        <v>43678</v>
      </c>
      <c r="M3" s="84"/>
      <c r="N3" s="89" t="s">
        <v>4</v>
      </c>
      <c r="O3" s="90"/>
      <c r="P3" s="89" t="s">
        <v>71</v>
      </c>
      <c r="Q3" s="90"/>
    </row>
    <row r="4" spans="3:17" s="4" customFormat="1" ht="25.5" customHeight="1">
      <c r="C4" s="5" t="s">
        <v>5</v>
      </c>
      <c r="D4" s="72"/>
      <c r="E4" s="77"/>
      <c r="F4" s="78"/>
      <c r="G4" s="79"/>
      <c r="H4" s="6" t="s">
        <v>6</v>
      </c>
      <c r="I4" s="7" t="s">
        <v>7</v>
      </c>
      <c r="J4" s="6" t="s">
        <v>6</v>
      </c>
      <c r="K4" s="7" t="s">
        <v>7</v>
      </c>
      <c r="L4" s="6" t="s">
        <v>6</v>
      </c>
      <c r="M4" s="7" t="s">
        <v>7</v>
      </c>
      <c r="N4" s="6" t="s">
        <v>6</v>
      </c>
      <c r="O4" s="7" t="s">
        <v>7</v>
      </c>
      <c r="P4" s="6" t="s">
        <v>6</v>
      </c>
      <c r="Q4" s="7" t="s">
        <v>7</v>
      </c>
    </row>
    <row r="5" spans="3:17" s="4" customFormat="1" ht="13.5" customHeight="1">
      <c r="C5" s="8"/>
      <c r="D5" s="73"/>
      <c r="E5" s="80"/>
      <c r="F5" s="81"/>
      <c r="G5" s="82"/>
      <c r="H5" s="6"/>
      <c r="I5" s="7"/>
      <c r="J5" s="6"/>
      <c r="K5" s="7"/>
      <c r="L5" s="6"/>
      <c r="M5" s="7"/>
      <c r="N5" s="9">
        <f>N6/H6</f>
        <v>-0.37687579164311097</v>
      </c>
      <c r="O5" s="9">
        <f>O6/I6</f>
        <v>0.5364143873155065</v>
      </c>
      <c r="P5" s="9">
        <f>P6/J6</f>
        <v>0.07147993428194396</v>
      </c>
      <c r="Q5" s="9">
        <f>Q6/K6</f>
        <v>0.7463311457835339</v>
      </c>
    </row>
    <row r="6" spans="2:17" s="10" customFormat="1" ht="15">
      <c r="B6" s="10" t="s">
        <v>8</v>
      </c>
      <c r="C6" s="10" t="s">
        <v>9</v>
      </c>
      <c r="D6" s="11" t="s">
        <v>10</v>
      </c>
      <c r="E6" s="91" t="s">
        <v>11</v>
      </c>
      <c r="F6" s="91"/>
      <c r="G6" s="91"/>
      <c r="H6" s="12">
        <f>H8+H11+H13+H14+H15+H16+H19+H20+H22+H23+H25+H26+H27+H29+H31+H18+H24+H28+H30</f>
        <v>111792.80000000002</v>
      </c>
      <c r="I6" s="12">
        <f>I8+I11+I13+I14+I15+I16+I19+I20+I22+I23+I25+I26+I27+I29+I31+I18+I24+I28</f>
        <v>7845.799999999999</v>
      </c>
      <c r="J6" s="12">
        <f>J8+J11+J13+J14+J15+J16+J19+J20+J22+J23+J25+J26+J27+J29+J31+J18+J24+J28+J30</f>
        <v>64944.1</v>
      </c>
      <c r="K6" s="12">
        <f>K8+K11+K13+K14+K15+K16+K19+K20+K22+K23+K25+K26+K27+K29+K31+K18+K24+K28</f>
        <v>6902.700000000001</v>
      </c>
      <c r="L6" s="12">
        <f>L8+L11+L13+L14+L15+L16+L19+L20+L22+L23+L25+L26+L27+L29+L31+L18+L24+L28+L30+L12</f>
        <v>69634.40000000002</v>
      </c>
      <c r="M6" s="12">
        <f>M8+M11+M13+M14+M15+M16+M19+M20+M22+M23+M25+M26+M27+M29+M31+M18+M24+M28</f>
        <v>12054.4</v>
      </c>
      <c r="N6" s="12">
        <f>N8+N11+N13+N14+N15+N16+N19+N20+N22+N23+N25+N26+N27+N29+N31+N18+N24+N28</f>
        <v>-42131.999999999985</v>
      </c>
      <c r="O6" s="12">
        <f>O8+O11+O13+O14+O15+O16+O19+O20+O22+O23+O25+O26+O27+O29+O31+O18+O24+O28</f>
        <v>4208.6</v>
      </c>
      <c r="P6" s="12">
        <f>P8+P11+P13+P14+P15+P16+P19+P20+P22+P23+P25+P26+P27+P29+P31+P18+P24+P28</f>
        <v>4642.199999999997</v>
      </c>
      <c r="Q6" s="12">
        <f>Q8+Q11+Q13+Q14+Q15+Q16+Q19+Q20+Q22+Q23+Q25+Q26+Q27+Q29+Q31+Q18+Q24+Q28</f>
        <v>5151.7</v>
      </c>
    </row>
    <row r="7" spans="4:17" s="1" customFormat="1" ht="15">
      <c r="D7" s="13"/>
      <c r="E7" s="13" t="s">
        <v>12</v>
      </c>
      <c r="F7" s="13"/>
      <c r="G7" s="13"/>
      <c r="H7" s="14"/>
      <c r="I7" s="14"/>
      <c r="J7" s="14"/>
      <c r="K7" s="14"/>
      <c r="L7" s="14"/>
      <c r="M7" s="14"/>
      <c r="N7" s="14"/>
      <c r="O7" s="14"/>
      <c r="P7" s="15"/>
      <c r="Q7" s="13"/>
    </row>
    <row r="8" spans="4:17" s="1" customFormat="1" ht="29.25" customHeight="1">
      <c r="D8" s="13" t="s">
        <v>13</v>
      </c>
      <c r="E8" s="64" t="s">
        <v>14</v>
      </c>
      <c r="F8" s="64"/>
      <c r="G8" s="64"/>
      <c r="H8" s="14">
        <v>47692</v>
      </c>
      <c r="I8" s="14">
        <v>0</v>
      </c>
      <c r="J8" s="14">
        <v>4126.1</v>
      </c>
      <c r="K8" s="14">
        <v>0</v>
      </c>
      <c r="L8" s="14">
        <v>3953.9</v>
      </c>
      <c r="M8" s="14">
        <v>0</v>
      </c>
      <c r="N8" s="14">
        <f aca="true" t="shared" si="0" ref="N8:O31">L8-H8</f>
        <v>-43738.1</v>
      </c>
      <c r="O8" s="14">
        <f t="shared" si="0"/>
        <v>0</v>
      </c>
      <c r="P8" s="16">
        <f>L8-J8</f>
        <v>-172.20000000000027</v>
      </c>
      <c r="Q8" s="16">
        <f>M8-K8</f>
        <v>0</v>
      </c>
    </row>
    <row r="9" spans="1:17" s="1" customFormat="1" ht="29.25" customHeight="1" hidden="1">
      <c r="A9" s="1" t="s">
        <v>67</v>
      </c>
      <c r="B9" s="1">
        <v>0.1</v>
      </c>
      <c r="C9" s="1">
        <v>0.42</v>
      </c>
      <c r="D9" s="13"/>
      <c r="E9" s="85"/>
      <c r="F9" s="86"/>
      <c r="G9" s="87"/>
      <c r="H9" s="14"/>
      <c r="I9" s="14"/>
      <c r="J9" s="14"/>
      <c r="K9" s="14"/>
      <c r="L9" s="14"/>
      <c r="M9" s="14"/>
      <c r="N9" s="14">
        <f t="shared" si="0"/>
        <v>0</v>
      </c>
      <c r="O9" s="14">
        <f t="shared" si="0"/>
        <v>0</v>
      </c>
      <c r="P9" s="16">
        <f aca="true" t="shared" si="1" ref="P9:Q31">L9-J9</f>
        <v>0</v>
      </c>
      <c r="Q9" s="16">
        <f t="shared" si="1"/>
        <v>0</v>
      </c>
    </row>
    <row r="10" spans="1:17" s="1" customFormat="1" ht="29.25" customHeight="1" hidden="1">
      <c r="A10" s="1" t="s">
        <v>68</v>
      </c>
      <c r="B10" s="1">
        <v>0.06</v>
      </c>
      <c r="C10" s="1">
        <v>0.42</v>
      </c>
      <c r="D10" s="13"/>
      <c r="E10" s="85"/>
      <c r="F10" s="86"/>
      <c r="G10" s="87"/>
      <c r="H10" s="14"/>
      <c r="I10" s="14"/>
      <c r="J10" s="14"/>
      <c r="K10" s="14"/>
      <c r="L10" s="14"/>
      <c r="M10" s="14"/>
      <c r="N10" s="14">
        <f t="shared" si="0"/>
        <v>0</v>
      </c>
      <c r="O10" s="14">
        <f t="shared" si="0"/>
        <v>0</v>
      </c>
      <c r="P10" s="16">
        <f t="shared" si="1"/>
        <v>0</v>
      </c>
      <c r="Q10" s="16">
        <f t="shared" si="1"/>
        <v>0</v>
      </c>
    </row>
    <row r="11" spans="4:17" s="1" customFormat="1" ht="18" customHeight="1">
      <c r="D11" s="13" t="s">
        <v>15</v>
      </c>
      <c r="E11" s="64" t="s">
        <v>16</v>
      </c>
      <c r="F11" s="64"/>
      <c r="G11" s="64"/>
      <c r="H11" s="14">
        <v>13273.2</v>
      </c>
      <c r="I11" s="14">
        <v>6564</v>
      </c>
      <c r="J11" s="14">
        <v>6773.9</v>
      </c>
      <c r="K11" s="14">
        <v>3122.6</v>
      </c>
      <c r="L11" s="14">
        <v>19930.1</v>
      </c>
      <c r="M11" s="14">
        <v>9544.1</v>
      </c>
      <c r="N11" s="14">
        <f t="shared" si="0"/>
        <v>6656.899999999998</v>
      </c>
      <c r="O11" s="14">
        <f t="shared" si="0"/>
        <v>2980.1000000000004</v>
      </c>
      <c r="P11" s="16">
        <f t="shared" si="1"/>
        <v>13156.199999999999</v>
      </c>
      <c r="Q11" s="16">
        <f t="shared" si="1"/>
        <v>6421.5</v>
      </c>
    </row>
    <row r="12" spans="4:17" s="1" customFormat="1" ht="18" customHeight="1">
      <c r="D12" s="13" t="s">
        <v>69</v>
      </c>
      <c r="E12" s="68" t="s">
        <v>70</v>
      </c>
      <c r="F12" s="69"/>
      <c r="G12" s="70"/>
      <c r="H12" s="14"/>
      <c r="I12" s="14">
        <v>0</v>
      </c>
      <c r="J12" s="14"/>
      <c r="K12" s="14">
        <v>0</v>
      </c>
      <c r="L12" s="14">
        <v>20.6</v>
      </c>
      <c r="M12" s="14">
        <v>0</v>
      </c>
      <c r="N12" s="14">
        <f t="shared" si="0"/>
        <v>20.6</v>
      </c>
      <c r="O12" s="14">
        <f t="shared" si="0"/>
        <v>0</v>
      </c>
      <c r="P12" s="16">
        <f t="shared" si="1"/>
        <v>20.6</v>
      </c>
      <c r="Q12" s="16">
        <f t="shared" si="1"/>
        <v>0</v>
      </c>
    </row>
    <row r="13" spans="4:17" s="1" customFormat="1" ht="30" customHeight="1">
      <c r="D13" s="13" t="s">
        <v>17</v>
      </c>
      <c r="E13" s="64" t="s">
        <v>18</v>
      </c>
      <c r="F13" s="64"/>
      <c r="G13" s="64"/>
      <c r="H13" s="14">
        <v>3111.5</v>
      </c>
      <c r="I13" s="14">
        <v>0</v>
      </c>
      <c r="J13" s="14">
        <v>7923.6</v>
      </c>
      <c r="K13" s="14">
        <v>0</v>
      </c>
      <c r="L13" s="14">
        <v>4467.9</v>
      </c>
      <c r="M13" s="14">
        <v>0</v>
      </c>
      <c r="N13" s="14">
        <f t="shared" si="0"/>
        <v>1356.3999999999996</v>
      </c>
      <c r="O13" s="14">
        <f t="shared" si="0"/>
        <v>0</v>
      </c>
      <c r="P13" s="16">
        <f t="shared" si="1"/>
        <v>-3455.7000000000007</v>
      </c>
      <c r="Q13" s="16">
        <f t="shared" si="1"/>
        <v>0</v>
      </c>
    </row>
    <row r="14" spans="3:17" s="1" customFormat="1" ht="30.75" customHeight="1">
      <c r="C14" s="1">
        <v>1</v>
      </c>
      <c r="D14" s="13" t="s">
        <v>19</v>
      </c>
      <c r="E14" s="64" t="s">
        <v>20</v>
      </c>
      <c r="F14" s="64"/>
      <c r="G14" s="64"/>
      <c r="H14" s="14">
        <v>1167</v>
      </c>
      <c r="I14" s="14">
        <v>1167</v>
      </c>
      <c r="J14" s="14">
        <v>2337.5</v>
      </c>
      <c r="K14" s="14">
        <v>2337.5</v>
      </c>
      <c r="L14" s="14">
        <v>2340</v>
      </c>
      <c r="M14" s="14">
        <v>2340</v>
      </c>
      <c r="N14" s="14">
        <f t="shared" si="0"/>
        <v>1173</v>
      </c>
      <c r="O14" s="14">
        <f t="shared" si="0"/>
        <v>1173</v>
      </c>
      <c r="P14" s="16">
        <f t="shared" si="1"/>
        <v>2.5</v>
      </c>
      <c r="Q14" s="16">
        <f t="shared" si="1"/>
        <v>2.5</v>
      </c>
    </row>
    <row r="15" spans="3:17" s="1" customFormat="1" ht="29.25" customHeight="1">
      <c r="C15" s="1">
        <v>1</v>
      </c>
      <c r="D15" s="13" t="s">
        <v>21</v>
      </c>
      <c r="E15" s="64" t="s">
        <v>22</v>
      </c>
      <c r="F15" s="64"/>
      <c r="G15" s="64"/>
      <c r="H15" s="14">
        <v>9.9</v>
      </c>
      <c r="I15" s="14">
        <v>8.9</v>
      </c>
      <c r="J15" s="14">
        <v>9.9</v>
      </c>
      <c r="K15" s="14">
        <v>9.9</v>
      </c>
      <c r="L15" s="14">
        <v>9.9</v>
      </c>
      <c r="M15" s="14">
        <v>9.9</v>
      </c>
      <c r="N15" s="14">
        <f t="shared" si="0"/>
        <v>0</v>
      </c>
      <c r="O15" s="14">
        <f t="shared" si="0"/>
        <v>1</v>
      </c>
      <c r="P15" s="16">
        <f t="shared" si="1"/>
        <v>0</v>
      </c>
      <c r="Q15" s="16">
        <f t="shared" si="1"/>
        <v>0</v>
      </c>
    </row>
    <row r="16" spans="4:18" s="1" customFormat="1" ht="18" customHeight="1">
      <c r="D16" s="13" t="s">
        <v>72</v>
      </c>
      <c r="E16" s="64" t="s">
        <v>24</v>
      </c>
      <c r="F16" s="64"/>
      <c r="G16" s="64"/>
      <c r="H16" s="14">
        <v>41.6</v>
      </c>
      <c r="I16" s="14">
        <v>22.2</v>
      </c>
      <c r="J16" s="14">
        <v>2685</v>
      </c>
      <c r="K16" s="14">
        <v>1381.1</v>
      </c>
      <c r="L16" s="14">
        <v>201.7</v>
      </c>
      <c r="M16" s="14">
        <v>118</v>
      </c>
      <c r="N16" s="14">
        <f t="shared" si="0"/>
        <v>160.1</v>
      </c>
      <c r="O16" s="14">
        <f t="shared" si="0"/>
        <v>95.8</v>
      </c>
      <c r="P16" s="16">
        <f t="shared" si="1"/>
        <v>-2483.3</v>
      </c>
      <c r="Q16" s="16">
        <f t="shared" si="1"/>
        <v>-1263.1</v>
      </c>
      <c r="R16" s="17"/>
    </row>
    <row r="17" spans="2:17" s="1" customFormat="1" ht="26.25" customHeight="1">
      <c r="B17" s="1">
        <v>0.45</v>
      </c>
      <c r="D17" s="13" t="s">
        <v>25</v>
      </c>
      <c r="E17" s="64" t="s">
        <v>26</v>
      </c>
      <c r="F17" s="64"/>
      <c r="G17" s="64"/>
      <c r="H17" s="14"/>
      <c r="I17" s="14">
        <v>0</v>
      </c>
      <c r="J17" s="14"/>
      <c r="K17" s="14">
        <v>0</v>
      </c>
      <c r="L17" s="14"/>
      <c r="M17" s="14">
        <v>0</v>
      </c>
      <c r="N17" s="14">
        <f t="shared" si="0"/>
        <v>0</v>
      </c>
      <c r="O17" s="14">
        <f t="shared" si="0"/>
        <v>0</v>
      </c>
      <c r="P17" s="16">
        <f t="shared" si="1"/>
        <v>0</v>
      </c>
      <c r="Q17" s="16">
        <f t="shared" si="1"/>
        <v>0</v>
      </c>
    </row>
    <row r="18" spans="3:17" s="1" customFormat="1" ht="26.25" customHeight="1">
      <c r="C18" s="1">
        <v>1</v>
      </c>
      <c r="D18" s="13" t="s">
        <v>73</v>
      </c>
      <c r="E18" s="68" t="s">
        <v>27</v>
      </c>
      <c r="F18" s="69"/>
      <c r="G18" s="70"/>
      <c r="H18" s="14">
        <v>83.7</v>
      </c>
      <c r="I18" s="14">
        <v>83.7</v>
      </c>
      <c r="J18" s="14">
        <v>51.6</v>
      </c>
      <c r="K18" s="14">
        <v>51.6</v>
      </c>
      <c r="L18" s="14">
        <v>51.6</v>
      </c>
      <c r="M18" s="14">
        <v>42.4</v>
      </c>
      <c r="N18" s="14">
        <v>42.4</v>
      </c>
      <c r="O18" s="14">
        <f t="shared" si="0"/>
        <v>-41.300000000000004</v>
      </c>
      <c r="P18" s="16">
        <f t="shared" si="1"/>
        <v>0</v>
      </c>
      <c r="Q18" s="16">
        <f t="shared" si="1"/>
        <v>-9.200000000000003</v>
      </c>
    </row>
    <row r="19" spans="2:17" s="1" customFormat="1" ht="17.25" customHeight="1">
      <c r="B19" s="1">
        <v>1</v>
      </c>
      <c r="D19" s="13" t="s">
        <v>28</v>
      </c>
      <c r="E19" s="64" t="s">
        <v>29</v>
      </c>
      <c r="F19" s="64"/>
      <c r="G19" s="64"/>
      <c r="H19" s="14">
        <v>4212.6</v>
      </c>
      <c r="I19" s="14">
        <v>0</v>
      </c>
      <c r="J19" s="14">
        <v>3216.4</v>
      </c>
      <c r="K19" s="14">
        <v>0</v>
      </c>
      <c r="L19" s="14">
        <v>3120.5</v>
      </c>
      <c r="M19" s="14">
        <v>0</v>
      </c>
      <c r="N19" s="14">
        <f t="shared" si="0"/>
        <v>-1092.1000000000004</v>
      </c>
      <c r="O19" s="14">
        <f t="shared" si="0"/>
        <v>0</v>
      </c>
      <c r="P19" s="16">
        <f t="shared" si="1"/>
        <v>-95.90000000000009</v>
      </c>
      <c r="Q19" s="16">
        <f t="shared" si="1"/>
        <v>0</v>
      </c>
    </row>
    <row r="20" spans="3:17" s="1" customFormat="1" ht="15">
      <c r="C20" s="1">
        <v>0</v>
      </c>
      <c r="D20" s="13" t="s">
        <v>30</v>
      </c>
      <c r="E20" s="64" t="s">
        <v>31</v>
      </c>
      <c r="F20" s="64"/>
      <c r="G20" s="64"/>
      <c r="H20" s="14">
        <v>1542.3</v>
      </c>
      <c r="I20" s="14">
        <v>0</v>
      </c>
      <c r="J20" s="14">
        <v>5896.3</v>
      </c>
      <c r="K20" s="14">
        <v>0</v>
      </c>
      <c r="L20" s="14">
        <v>4305</v>
      </c>
      <c r="M20" s="14">
        <v>0</v>
      </c>
      <c r="N20" s="14">
        <f t="shared" si="0"/>
        <v>2762.7</v>
      </c>
      <c r="O20" s="14">
        <f t="shared" si="0"/>
        <v>0</v>
      </c>
      <c r="P20" s="16">
        <f t="shared" si="1"/>
        <v>-1591.3000000000002</v>
      </c>
      <c r="Q20" s="16">
        <f t="shared" si="1"/>
        <v>0</v>
      </c>
    </row>
    <row r="21" spans="4:17" s="1" customFormat="1" ht="15" customHeight="1">
      <c r="D21" s="13" t="s">
        <v>32</v>
      </c>
      <c r="E21" s="64" t="s">
        <v>33</v>
      </c>
      <c r="F21" s="64"/>
      <c r="G21" s="64"/>
      <c r="H21" s="14"/>
      <c r="I21" s="14">
        <v>0</v>
      </c>
      <c r="J21" s="14"/>
      <c r="K21" s="14">
        <v>0</v>
      </c>
      <c r="L21" s="14"/>
      <c r="M21" s="14">
        <v>0</v>
      </c>
      <c r="N21" s="14">
        <f t="shared" si="0"/>
        <v>0</v>
      </c>
      <c r="O21" s="14">
        <f t="shared" si="0"/>
        <v>0</v>
      </c>
      <c r="P21" s="16">
        <f t="shared" si="1"/>
        <v>0</v>
      </c>
      <c r="Q21" s="16">
        <f t="shared" si="1"/>
        <v>0</v>
      </c>
    </row>
    <row r="22" spans="4:17" s="18" customFormat="1" ht="15">
      <c r="D22" s="19" t="s">
        <v>34</v>
      </c>
      <c r="E22" s="66" t="s">
        <v>35</v>
      </c>
      <c r="F22" s="66"/>
      <c r="G22" s="66"/>
      <c r="H22" s="14">
        <v>134.1</v>
      </c>
      <c r="I22" s="14">
        <v>0</v>
      </c>
      <c r="J22" s="14">
        <v>228</v>
      </c>
      <c r="K22" s="14">
        <v>0</v>
      </c>
      <c r="L22" s="14">
        <v>210.9</v>
      </c>
      <c r="M22" s="14">
        <v>0</v>
      </c>
      <c r="N22" s="14">
        <f t="shared" si="0"/>
        <v>76.80000000000001</v>
      </c>
      <c r="O22" s="14">
        <f t="shared" si="0"/>
        <v>0</v>
      </c>
      <c r="P22" s="16">
        <f t="shared" si="1"/>
        <v>-17.099999999999994</v>
      </c>
      <c r="Q22" s="16">
        <f t="shared" si="1"/>
        <v>0</v>
      </c>
    </row>
    <row r="23" spans="4:17" s="18" customFormat="1" ht="16.5" customHeight="1">
      <c r="D23" s="19" t="s">
        <v>36</v>
      </c>
      <c r="E23" s="66" t="s">
        <v>37</v>
      </c>
      <c r="F23" s="66"/>
      <c r="G23" s="66"/>
      <c r="H23" s="14">
        <v>29122</v>
      </c>
      <c r="I23" s="14">
        <v>0</v>
      </c>
      <c r="J23" s="14">
        <v>22509.6</v>
      </c>
      <c r="K23" s="14">
        <v>0</v>
      </c>
      <c r="L23" s="14">
        <v>21929.2</v>
      </c>
      <c r="M23" s="14">
        <v>0</v>
      </c>
      <c r="N23" s="14">
        <f t="shared" si="0"/>
        <v>-7192.799999999999</v>
      </c>
      <c r="O23" s="14">
        <f t="shared" si="0"/>
        <v>0</v>
      </c>
      <c r="P23" s="16">
        <f t="shared" si="1"/>
        <v>-580.3999999999978</v>
      </c>
      <c r="Q23" s="16">
        <f t="shared" si="1"/>
        <v>0</v>
      </c>
    </row>
    <row r="24" spans="4:17" s="18" customFormat="1" ht="16.5" customHeight="1">
      <c r="D24" s="19" t="s">
        <v>38</v>
      </c>
      <c r="E24" s="67" t="s">
        <v>39</v>
      </c>
      <c r="F24" s="67"/>
      <c r="G24" s="67"/>
      <c r="H24" s="14"/>
      <c r="I24" s="14">
        <v>0</v>
      </c>
      <c r="J24" s="14"/>
      <c r="K24" s="14">
        <v>0</v>
      </c>
      <c r="L24" s="14"/>
      <c r="M24" s="14">
        <v>0</v>
      </c>
      <c r="N24" s="14">
        <f t="shared" si="0"/>
        <v>0</v>
      </c>
      <c r="O24" s="14">
        <f t="shared" si="0"/>
        <v>0</v>
      </c>
      <c r="P24" s="16">
        <f t="shared" si="1"/>
        <v>0</v>
      </c>
      <c r="Q24" s="16">
        <f t="shared" si="1"/>
        <v>0</v>
      </c>
    </row>
    <row r="25" spans="2:17" s="18" customFormat="1" ht="16.5" customHeight="1">
      <c r="B25" s="18">
        <v>1</v>
      </c>
      <c r="D25" s="13" t="s">
        <v>40</v>
      </c>
      <c r="E25" s="64" t="s">
        <v>41</v>
      </c>
      <c r="F25" s="64"/>
      <c r="G25" s="64"/>
      <c r="H25" s="14">
        <v>157.1</v>
      </c>
      <c r="I25" s="14">
        <v>0</v>
      </c>
      <c r="J25" s="14">
        <v>853.7</v>
      </c>
      <c r="K25" s="14">
        <v>0</v>
      </c>
      <c r="L25" s="14">
        <v>819.9</v>
      </c>
      <c r="M25" s="14">
        <v>0</v>
      </c>
      <c r="N25" s="14">
        <f t="shared" si="0"/>
        <v>662.8</v>
      </c>
      <c r="O25" s="14">
        <f t="shared" si="0"/>
        <v>0</v>
      </c>
      <c r="P25" s="16">
        <f t="shared" si="1"/>
        <v>-33.80000000000007</v>
      </c>
      <c r="Q25" s="16">
        <f t="shared" si="1"/>
        <v>0</v>
      </c>
    </row>
    <row r="26" spans="2:17" s="1" customFormat="1" ht="15">
      <c r="B26" s="1">
        <v>1</v>
      </c>
      <c r="D26" s="13" t="s">
        <v>42</v>
      </c>
      <c r="E26" s="64" t="s">
        <v>43</v>
      </c>
      <c r="F26" s="64"/>
      <c r="G26" s="64"/>
      <c r="H26" s="14">
        <v>11245.8</v>
      </c>
      <c r="I26" s="14">
        <v>0</v>
      </c>
      <c r="J26" s="14">
        <v>8176.1</v>
      </c>
      <c r="K26" s="14">
        <v>0</v>
      </c>
      <c r="L26" s="14">
        <v>8081.9</v>
      </c>
      <c r="M26" s="14">
        <v>0</v>
      </c>
      <c r="N26" s="14">
        <f t="shared" si="0"/>
        <v>-3163.8999999999996</v>
      </c>
      <c r="O26" s="14">
        <f t="shared" si="0"/>
        <v>0</v>
      </c>
      <c r="P26" s="16">
        <f t="shared" si="1"/>
        <v>-94.20000000000073</v>
      </c>
      <c r="Q26" s="16">
        <f t="shared" si="1"/>
        <v>0</v>
      </c>
    </row>
    <row r="27" spans="4:17" s="1" customFormat="1" ht="27" customHeight="1">
      <c r="D27" s="13" t="s">
        <v>44</v>
      </c>
      <c r="E27" s="64" t="s">
        <v>45</v>
      </c>
      <c r="F27" s="64"/>
      <c r="G27" s="64"/>
      <c r="H27" s="14"/>
      <c r="I27" s="14">
        <v>0</v>
      </c>
      <c r="J27" s="14">
        <v>156.4</v>
      </c>
      <c r="K27" s="14">
        <v>0</v>
      </c>
      <c r="L27" s="14">
        <v>163.8</v>
      </c>
      <c r="M27" s="14">
        <v>0</v>
      </c>
      <c r="N27" s="14">
        <f t="shared" si="0"/>
        <v>163.8</v>
      </c>
      <c r="O27" s="14">
        <f t="shared" si="0"/>
        <v>0</v>
      </c>
      <c r="P27" s="16">
        <f t="shared" si="1"/>
        <v>7.400000000000006</v>
      </c>
      <c r="Q27" s="16">
        <f t="shared" si="1"/>
        <v>0</v>
      </c>
    </row>
    <row r="28" spans="4:17" s="1" customFormat="1" ht="15.75" customHeight="1">
      <c r="D28" s="13" t="s">
        <v>74</v>
      </c>
      <c r="E28" s="64" t="s">
        <v>75</v>
      </c>
      <c r="F28" s="64"/>
      <c r="G28" s="64"/>
      <c r="H28" s="14"/>
      <c r="I28" s="14">
        <v>0</v>
      </c>
      <c r="J28" s="14"/>
      <c r="K28" s="14">
        <v>0</v>
      </c>
      <c r="L28" s="14"/>
      <c r="M28" s="14">
        <v>0</v>
      </c>
      <c r="N28" s="14">
        <f t="shared" si="0"/>
        <v>0</v>
      </c>
      <c r="O28" s="14">
        <f t="shared" si="0"/>
        <v>0</v>
      </c>
      <c r="P28" s="16">
        <f t="shared" si="1"/>
        <v>0</v>
      </c>
      <c r="Q28" s="16">
        <f t="shared" si="1"/>
        <v>0</v>
      </c>
    </row>
    <row r="29" spans="4:17" s="1" customFormat="1" ht="27.75" customHeight="1">
      <c r="D29" s="13" t="s">
        <v>46</v>
      </c>
      <c r="E29" s="64" t="s">
        <v>47</v>
      </c>
      <c r="F29" s="64"/>
      <c r="G29" s="64"/>
      <c r="H29" s="14"/>
      <c r="I29" s="14">
        <v>0</v>
      </c>
      <c r="J29" s="14"/>
      <c r="K29" s="14">
        <v>0</v>
      </c>
      <c r="L29" s="14"/>
      <c r="M29" s="14">
        <v>0</v>
      </c>
      <c r="N29" s="14">
        <f t="shared" si="0"/>
        <v>0</v>
      </c>
      <c r="O29" s="14">
        <f t="shared" si="0"/>
        <v>0</v>
      </c>
      <c r="P29" s="16">
        <f t="shared" si="1"/>
        <v>0</v>
      </c>
      <c r="Q29" s="16">
        <f t="shared" si="1"/>
        <v>0</v>
      </c>
    </row>
    <row r="30" spans="4:17" s="1" customFormat="1" ht="28.5" customHeight="1">
      <c r="D30" s="13" t="s">
        <v>48</v>
      </c>
      <c r="E30" s="64" t="s">
        <v>49</v>
      </c>
      <c r="F30" s="64"/>
      <c r="G30" s="64"/>
      <c r="H30" s="14"/>
      <c r="I30" s="14">
        <v>0</v>
      </c>
      <c r="J30" s="14"/>
      <c r="K30" s="14">
        <v>0</v>
      </c>
      <c r="L30" s="14">
        <v>27.5</v>
      </c>
      <c r="M30" s="14">
        <v>0</v>
      </c>
      <c r="N30" s="14">
        <f t="shared" si="0"/>
        <v>27.5</v>
      </c>
      <c r="O30" s="14">
        <f t="shared" si="0"/>
        <v>0</v>
      </c>
      <c r="P30" s="16">
        <f t="shared" si="1"/>
        <v>27.5</v>
      </c>
      <c r="Q30" s="16">
        <f>M30-K30</f>
        <v>0</v>
      </c>
    </row>
    <row r="31" spans="3:17" ht="15" customHeight="1">
      <c r="C31" s="20">
        <v>0.5</v>
      </c>
      <c r="D31" s="48" t="s">
        <v>76</v>
      </c>
      <c r="E31" s="65" t="s">
        <v>50</v>
      </c>
      <c r="F31" s="65"/>
      <c r="G31" s="65"/>
      <c r="H31" s="14"/>
      <c r="I31" s="14">
        <v>0</v>
      </c>
      <c r="J31" s="14"/>
      <c r="K31" s="14">
        <v>0</v>
      </c>
      <c r="L31" s="14"/>
      <c r="M31" s="14">
        <v>0</v>
      </c>
      <c r="N31" s="14">
        <f t="shared" si="0"/>
        <v>0</v>
      </c>
      <c r="O31" s="14">
        <f t="shared" si="0"/>
        <v>0</v>
      </c>
      <c r="P31" s="16">
        <f t="shared" si="1"/>
        <v>0</v>
      </c>
      <c r="Q31" s="16">
        <f>M31-K31</f>
        <v>0</v>
      </c>
    </row>
    <row r="32" spans="4:7" ht="15">
      <c r="D32" s="88"/>
      <c r="E32" s="88"/>
      <c r="F32" s="88"/>
      <c r="G32" s="88"/>
    </row>
    <row r="33" spans="4:13" s="21" customFormat="1" ht="15.75">
      <c r="D33" s="22"/>
      <c r="E33" s="22" t="s">
        <v>80</v>
      </c>
      <c r="F33" s="22"/>
      <c r="G33" s="22"/>
      <c r="H33" s="22"/>
      <c r="I33" s="22"/>
      <c r="J33" s="22"/>
      <c r="K33" s="22"/>
      <c r="L33" s="22" t="s">
        <v>83</v>
      </c>
      <c r="M33" s="22"/>
    </row>
    <row r="35" spans="2:18" s="1" customFormat="1" ht="9.75" customHeight="1">
      <c r="B35"/>
      <c r="C35"/>
      <c r="D35" s="23" t="s">
        <v>77</v>
      </c>
      <c r="N35"/>
      <c r="O35"/>
      <c r="P35"/>
      <c r="Q35"/>
      <c r="R35"/>
    </row>
  </sheetData>
  <sheetProtection/>
  <mergeCells count="33">
    <mergeCell ref="D32:G32"/>
    <mergeCell ref="J3:K3"/>
    <mergeCell ref="L3:M3"/>
    <mergeCell ref="N3:O3"/>
    <mergeCell ref="P3:Q3"/>
    <mergeCell ref="E6:G6"/>
    <mergeCell ref="E9:G9"/>
    <mergeCell ref="E14:G14"/>
    <mergeCell ref="E15:G15"/>
    <mergeCell ref="E16:G16"/>
    <mergeCell ref="D3:D5"/>
    <mergeCell ref="E3:G5"/>
    <mergeCell ref="H3:I3"/>
    <mergeCell ref="E8:G8"/>
    <mergeCell ref="E10:G10"/>
    <mergeCell ref="E11:G11"/>
    <mergeCell ref="E12:G12"/>
    <mergeCell ref="E13:G13"/>
    <mergeCell ref="E28:G28"/>
    <mergeCell ref="E17:G17"/>
    <mergeCell ref="E18:G18"/>
    <mergeCell ref="E19:G19"/>
    <mergeCell ref="E20:G20"/>
    <mergeCell ref="E21:G21"/>
    <mergeCell ref="E22:G22"/>
    <mergeCell ref="E29:G29"/>
    <mergeCell ref="E30:G30"/>
    <mergeCell ref="E31:G31"/>
    <mergeCell ref="E23:G23"/>
    <mergeCell ref="E24:G24"/>
    <mergeCell ref="E25:G25"/>
    <mergeCell ref="E26:G26"/>
    <mergeCell ref="E27:G27"/>
  </mergeCells>
  <printOptions horizontalCentered="1"/>
  <pageMargins left="0.35433070866141736" right="0.1968503937007874" top="0.6692913385826772" bottom="0.1968503937007874" header="0.7086614173228347" footer="0.2362204724409449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32"/>
  <sheetViews>
    <sheetView showZeros="0" tabSelected="1" zoomScaleSheetLayoutView="90" zoomScalePageLayoutView="0" workbookViewId="0" topLeftCell="A1">
      <pane xSplit="5" topLeftCell="J1" activePane="topRight" state="frozen"/>
      <selection pane="topLeft" activeCell="D1" sqref="D1"/>
      <selection pane="topRight" activeCell="A1" sqref="A1:IV16384"/>
    </sheetView>
  </sheetViews>
  <sheetFormatPr defaultColWidth="9.140625" defaultRowHeight="15"/>
  <cols>
    <col min="1" max="1" width="6.00390625" style="0" hidden="1" customWidth="1"/>
    <col min="2" max="2" width="9.421875" style="0" hidden="1" customWidth="1"/>
    <col min="3" max="3" width="5.57421875" style="1" hidden="1" customWidth="1"/>
    <col min="4" max="4" width="7.57421875" style="1" hidden="1" customWidth="1"/>
    <col min="5" max="5" width="31.8515625" style="1" customWidth="1"/>
    <col min="6" max="8" width="9.28125" style="50" hidden="1" customWidth="1"/>
    <col min="9" max="9" width="10.28125" style="50" hidden="1" customWidth="1"/>
    <col min="10" max="12" width="9.57421875" style="0" customWidth="1"/>
    <col min="13" max="13" width="10.00390625" style="0" bestFit="1" customWidth="1"/>
    <col min="14" max="14" width="10.00390625" style="0" customWidth="1"/>
    <col min="15" max="17" width="9.140625" style="0" customWidth="1"/>
    <col min="19" max="19" width="10.421875" style="0" customWidth="1"/>
    <col min="20" max="22" width="9.140625" style="0" customWidth="1"/>
    <col min="24" max="27" width="9.140625" style="0" customWidth="1"/>
    <col min="29" max="32" width="9.140625" style="0" customWidth="1"/>
    <col min="33" max="34" width="9.57421875" style="0" customWidth="1"/>
    <col min="35" max="37" width="9.140625" style="0" customWidth="1"/>
    <col min="39" max="42" width="9.140625" style="0" customWidth="1"/>
    <col min="43" max="44" width="11.57421875" style="0" customWidth="1"/>
    <col min="45" max="47" width="9.140625" style="0" customWidth="1"/>
    <col min="49" max="52" width="9.140625" style="0" customWidth="1"/>
    <col min="54" max="57" width="9.140625" style="0" customWidth="1"/>
    <col min="59" max="62" width="9.140625" style="0" customWidth="1"/>
    <col min="64" max="67" width="9.140625" style="0" customWidth="1"/>
    <col min="69" max="69" width="9.140625" style="0" customWidth="1"/>
  </cols>
  <sheetData>
    <row r="1" spans="4:9" ht="18.75">
      <c r="D1" s="2" t="s">
        <v>0</v>
      </c>
      <c r="E1" s="2" t="s">
        <v>0</v>
      </c>
      <c r="F1" s="49"/>
      <c r="G1" s="49"/>
      <c r="H1" s="49"/>
      <c r="I1" s="49"/>
    </row>
    <row r="2" spans="3:5" ht="15" customHeight="1">
      <c r="C2" s="3"/>
      <c r="E2" s="10" t="s">
        <v>84</v>
      </c>
    </row>
    <row r="3" spans="3:5" ht="15" customHeight="1" hidden="1">
      <c r="C3" s="3"/>
      <c r="D3" s="1" t="s">
        <v>51</v>
      </c>
      <c r="E3" s="1" t="s">
        <v>51</v>
      </c>
    </row>
    <row r="4" spans="3:5" ht="15" customHeight="1" hidden="1">
      <c r="C4" s="3"/>
      <c r="D4" s="1" t="s">
        <v>52</v>
      </c>
      <c r="E4" s="1" t="s">
        <v>52</v>
      </c>
    </row>
    <row r="5" ht="15" customHeight="1" hidden="1">
      <c r="C5" s="3"/>
    </row>
    <row r="6" spans="3:70" s="24" customFormat="1" ht="23.25" customHeight="1">
      <c r="C6" s="71" t="s">
        <v>2</v>
      </c>
      <c r="D6" s="25" t="s">
        <v>3</v>
      </c>
      <c r="E6" s="74" t="s">
        <v>3</v>
      </c>
      <c r="F6" s="96" t="s">
        <v>78</v>
      </c>
      <c r="G6" s="97"/>
      <c r="H6" s="97"/>
      <c r="I6" s="98"/>
      <c r="J6" s="94" t="s">
        <v>53</v>
      </c>
      <c r="K6" s="94"/>
      <c r="L6" s="94"/>
      <c r="M6" s="95"/>
      <c r="N6" s="63"/>
      <c r="O6" s="94" t="s">
        <v>81</v>
      </c>
      <c r="P6" s="94"/>
      <c r="Q6" s="94"/>
      <c r="R6" s="95"/>
      <c r="S6" s="55"/>
      <c r="T6" s="94" t="s">
        <v>79</v>
      </c>
      <c r="U6" s="94"/>
      <c r="V6" s="94"/>
      <c r="W6" s="95"/>
      <c r="X6" s="55"/>
      <c r="Y6" s="94" t="s">
        <v>54</v>
      </c>
      <c r="Z6" s="94"/>
      <c r="AA6" s="94"/>
      <c r="AB6" s="95"/>
      <c r="AC6" s="55"/>
      <c r="AD6" s="94" t="s">
        <v>55</v>
      </c>
      <c r="AE6" s="94"/>
      <c r="AF6" s="94"/>
      <c r="AG6" s="95"/>
      <c r="AH6" s="55"/>
      <c r="AI6" s="94" t="s">
        <v>56</v>
      </c>
      <c r="AJ6" s="94"/>
      <c r="AK6" s="94"/>
      <c r="AL6" s="95"/>
      <c r="AM6" s="55"/>
      <c r="AN6" s="94" t="s">
        <v>57</v>
      </c>
      <c r="AO6" s="94"/>
      <c r="AP6" s="94"/>
      <c r="AQ6" s="95"/>
      <c r="AR6" s="55"/>
      <c r="AS6" s="94" t="s">
        <v>58</v>
      </c>
      <c r="AT6" s="94"/>
      <c r="AU6" s="94"/>
      <c r="AV6" s="95"/>
      <c r="AW6" s="55"/>
      <c r="AX6" s="94" t="s">
        <v>59</v>
      </c>
      <c r="AY6" s="94"/>
      <c r="AZ6" s="94"/>
      <c r="BA6" s="95"/>
      <c r="BB6" s="55"/>
      <c r="BC6" s="94" t="s">
        <v>60</v>
      </c>
      <c r="BD6" s="94"/>
      <c r="BE6" s="94"/>
      <c r="BF6" s="95"/>
      <c r="BG6" s="55"/>
      <c r="BH6" s="94" t="s">
        <v>61</v>
      </c>
      <c r="BI6" s="94"/>
      <c r="BJ6" s="94"/>
      <c r="BK6" s="95"/>
      <c r="BL6" s="55"/>
      <c r="BM6" s="94" t="s">
        <v>62</v>
      </c>
      <c r="BN6" s="94"/>
      <c r="BO6" s="94"/>
      <c r="BP6" s="95"/>
      <c r="BQ6" s="56"/>
      <c r="BR6" s="57"/>
    </row>
    <row r="7" spans="3:69" s="1" customFormat="1" ht="36.75" customHeight="1">
      <c r="C7" s="73"/>
      <c r="D7" s="26"/>
      <c r="E7" s="80"/>
      <c r="F7" s="27">
        <v>43466</v>
      </c>
      <c r="G7" s="27">
        <v>43617</v>
      </c>
      <c r="H7" s="27">
        <v>43647</v>
      </c>
      <c r="I7" s="51" t="s">
        <v>63</v>
      </c>
      <c r="J7" s="27">
        <v>43466</v>
      </c>
      <c r="K7" s="27">
        <v>43647</v>
      </c>
      <c r="L7" s="27">
        <v>43678</v>
      </c>
      <c r="M7" s="28" t="s">
        <v>63</v>
      </c>
      <c r="N7" s="28" t="s">
        <v>71</v>
      </c>
      <c r="O7" s="27">
        <v>43466</v>
      </c>
      <c r="P7" s="27">
        <v>43647</v>
      </c>
      <c r="Q7" s="27">
        <v>43678</v>
      </c>
      <c r="R7" s="28" t="s">
        <v>63</v>
      </c>
      <c r="S7" s="28" t="s">
        <v>71</v>
      </c>
      <c r="T7" s="27">
        <v>43466</v>
      </c>
      <c r="U7" s="27">
        <v>43647</v>
      </c>
      <c r="V7" s="27">
        <v>43678</v>
      </c>
      <c r="W7" s="28" t="s">
        <v>63</v>
      </c>
      <c r="X7" s="28" t="s">
        <v>71</v>
      </c>
      <c r="Y7" s="27">
        <v>43466</v>
      </c>
      <c r="Z7" s="27">
        <v>43647</v>
      </c>
      <c r="AA7" s="27">
        <v>43678</v>
      </c>
      <c r="AB7" s="28" t="s">
        <v>63</v>
      </c>
      <c r="AC7" s="28" t="s">
        <v>71</v>
      </c>
      <c r="AD7" s="27">
        <v>43466</v>
      </c>
      <c r="AE7" s="27">
        <v>43647</v>
      </c>
      <c r="AF7" s="27">
        <v>43678</v>
      </c>
      <c r="AG7" s="28" t="s">
        <v>63</v>
      </c>
      <c r="AH7" s="28" t="s">
        <v>71</v>
      </c>
      <c r="AI7" s="27">
        <v>43466</v>
      </c>
      <c r="AJ7" s="27">
        <v>43647</v>
      </c>
      <c r="AK7" s="27">
        <v>43678</v>
      </c>
      <c r="AL7" s="28" t="s">
        <v>63</v>
      </c>
      <c r="AM7" s="28" t="s">
        <v>71</v>
      </c>
      <c r="AN7" s="27">
        <v>43466</v>
      </c>
      <c r="AO7" s="27">
        <v>43647</v>
      </c>
      <c r="AP7" s="27">
        <v>43678</v>
      </c>
      <c r="AQ7" s="28" t="s">
        <v>63</v>
      </c>
      <c r="AR7" s="28" t="s">
        <v>71</v>
      </c>
      <c r="AS7" s="27">
        <v>43466</v>
      </c>
      <c r="AT7" s="27">
        <v>43647</v>
      </c>
      <c r="AU7" s="27">
        <v>43678</v>
      </c>
      <c r="AV7" s="28" t="s">
        <v>63</v>
      </c>
      <c r="AW7" s="28" t="s">
        <v>71</v>
      </c>
      <c r="AX7" s="27">
        <v>43466</v>
      </c>
      <c r="AY7" s="27">
        <v>43647</v>
      </c>
      <c r="AZ7" s="27">
        <v>43678</v>
      </c>
      <c r="BA7" s="28" t="s">
        <v>63</v>
      </c>
      <c r="BB7" s="28" t="s">
        <v>71</v>
      </c>
      <c r="BC7" s="27">
        <v>43466</v>
      </c>
      <c r="BD7" s="27">
        <v>43647</v>
      </c>
      <c r="BE7" s="27">
        <v>43678</v>
      </c>
      <c r="BF7" s="28" t="s">
        <v>63</v>
      </c>
      <c r="BG7" s="28" t="s">
        <v>71</v>
      </c>
      <c r="BH7" s="27">
        <v>43466</v>
      </c>
      <c r="BI7" s="27">
        <v>43647</v>
      </c>
      <c r="BJ7" s="27">
        <v>43678</v>
      </c>
      <c r="BK7" s="28" t="s">
        <v>63</v>
      </c>
      <c r="BL7" s="28" t="s">
        <v>71</v>
      </c>
      <c r="BM7" s="27">
        <v>43466</v>
      </c>
      <c r="BN7" s="27">
        <v>43647</v>
      </c>
      <c r="BO7" s="27">
        <v>43678</v>
      </c>
      <c r="BP7" s="28" t="s">
        <v>63</v>
      </c>
      <c r="BQ7" s="28" t="s">
        <v>71</v>
      </c>
    </row>
    <row r="8" spans="3:69" s="29" customFormat="1" ht="18.75">
      <c r="C8" s="30"/>
      <c r="D8" s="31"/>
      <c r="E8" s="31"/>
      <c r="F8" s="52"/>
      <c r="G8" s="52"/>
      <c r="H8" s="52"/>
      <c r="I8" s="52"/>
      <c r="J8" s="32"/>
      <c r="K8" s="32"/>
      <c r="L8" s="32"/>
      <c r="M8" s="33">
        <f>M9/J9%</f>
        <v>8.996770025839824</v>
      </c>
      <c r="N8" s="33"/>
      <c r="O8" s="32"/>
      <c r="P8" s="32"/>
      <c r="Q8" s="32"/>
      <c r="R8" s="33">
        <f>R9/O9%</f>
        <v>-10.04606661941884</v>
      </c>
      <c r="S8" s="33"/>
      <c r="T8" s="32"/>
      <c r="U8" s="32"/>
      <c r="V8" s="32"/>
      <c r="W8" s="33">
        <f>W9/T9%</f>
        <v>-21.641879990994678</v>
      </c>
      <c r="X8" s="33"/>
      <c r="Y8" s="32"/>
      <c r="Z8" s="32"/>
      <c r="AA8" s="32"/>
      <c r="AB8" s="33">
        <f>AB9/Y9%</f>
        <v>-97.34532750130671</v>
      </c>
      <c r="AC8" s="33"/>
      <c r="AD8" s="32"/>
      <c r="AE8" s="32"/>
      <c r="AF8" s="32"/>
      <c r="AG8" s="33">
        <f>AG9/AD9%</f>
        <v>11.367427946844625</v>
      </c>
      <c r="AH8" s="33"/>
      <c r="AI8" s="32"/>
      <c r="AJ8" s="32"/>
      <c r="AK8" s="32"/>
      <c r="AL8" s="33">
        <f>AL9/AI9%</f>
        <v>5.373635600335886</v>
      </c>
      <c r="AM8" s="33"/>
      <c r="AN8" s="32"/>
      <c r="AO8" s="32"/>
      <c r="AP8" s="32"/>
      <c r="AQ8" s="33">
        <f>AQ9/AN9%</f>
        <v>40.92597752391565</v>
      </c>
      <c r="AR8" s="33"/>
      <c r="AS8" s="32"/>
      <c r="AT8" s="32"/>
      <c r="AU8" s="32"/>
      <c r="AV8" s="33">
        <f>AV9/AS9%</f>
        <v>-14.124143436897077</v>
      </c>
      <c r="AW8" s="33"/>
      <c r="AX8" s="32"/>
      <c r="AY8" s="32"/>
      <c r="AZ8" s="32"/>
      <c r="BA8" s="33">
        <f>BA9/AX9%</f>
        <v>-3.973735011827391</v>
      </c>
      <c r="BB8" s="33"/>
      <c r="BC8" s="32"/>
      <c r="BD8" s="32"/>
      <c r="BE8" s="32"/>
      <c r="BF8" s="33">
        <f>BF9/BC9%</f>
        <v>39.051522248243565</v>
      </c>
      <c r="BG8" s="33"/>
      <c r="BH8" s="32"/>
      <c r="BI8" s="32"/>
      <c r="BJ8" s="32"/>
      <c r="BK8" s="33">
        <f>BK9/BH9%</f>
        <v>-3.478987531062385</v>
      </c>
      <c r="BL8" s="33"/>
      <c r="BM8" s="32"/>
      <c r="BN8" s="32"/>
      <c r="BO8" s="32"/>
      <c r="BP8" s="33">
        <f>BP9/BM9%</f>
        <v>-32.04012569494803</v>
      </c>
      <c r="BQ8" s="33"/>
    </row>
    <row r="9" spans="1:69" s="10" customFormat="1" ht="15">
      <c r="A9" s="10" t="s">
        <v>8</v>
      </c>
      <c r="B9" s="10" t="s">
        <v>9</v>
      </c>
      <c r="C9" s="11" t="s">
        <v>10</v>
      </c>
      <c r="D9" s="34" t="s">
        <v>11</v>
      </c>
      <c r="E9" s="59" t="s">
        <v>11</v>
      </c>
      <c r="F9" s="53">
        <f>F10+F11+F13+F14+F15+F16+F17+F18+F19+F20+F22+F23+F24+F25+F26+F27+F28+F29+F30</f>
        <v>111793.79999999997</v>
      </c>
      <c r="G9" s="53">
        <f>G10+G11+G13+G14+G15+G16+G17+G18+G19+G20+G22+G23+G24+G25+G26+G27+G28+G29+G30</f>
        <v>64945.399999999994</v>
      </c>
      <c r="H9" s="53">
        <f>H10+H11+H13+H14+H15+H16+H17+H18+H19+H20+H22+H23+H24+H25+H26+H27+H28+H29+H30</f>
        <v>69623.80000000002</v>
      </c>
      <c r="I9" s="53">
        <f>I10+I11+I13+I14+I15+I16+I17+I18+I19+I20+I22+I23+I24+I25+I26+I27+I28+I29+I30</f>
        <v>-42169.999999999985</v>
      </c>
      <c r="J9" s="35">
        <f>SUM(J10:J28)+J29+J30</f>
        <v>30959.999999999993</v>
      </c>
      <c r="K9" s="35">
        <f>SUM(K10:K28)+K29+K30</f>
        <v>37690.1</v>
      </c>
      <c r="L9" s="35">
        <f>SUM(L10:L28)+L29+L30</f>
        <v>33745.4</v>
      </c>
      <c r="M9" s="36">
        <f>L9-J9</f>
        <v>2785.4000000000087</v>
      </c>
      <c r="N9" s="36">
        <f>L9-K9</f>
        <v>-3944.699999999997</v>
      </c>
      <c r="O9" s="35">
        <f>SUM(O10:O28)+O29</f>
        <v>2257.6</v>
      </c>
      <c r="P9" s="35">
        <f>SUM(P10:P28)+P29</f>
        <v>2190.3</v>
      </c>
      <c r="Q9" s="35">
        <f>SUM(Q10:Q28)+Q29</f>
        <v>2030.8000000000002</v>
      </c>
      <c r="R9" s="36">
        <f>Q9-O9</f>
        <v>-226.79999999999973</v>
      </c>
      <c r="S9" s="36">
        <f>Q9-P9</f>
        <v>-159.5</v>
      </c>
      <c r="T9" s="35">
        <f>SUM(T10:T28)+T29</f>
        <v>7551.099999999999</v>
      </c>
      <c r="U9" s="35">
        <f>SUM(U10:U28)+U29</f>
        <v>4024.9</v>
      </c>
      <c r="V9" s="35">
        <f>SUM(V10:V28)+V29</f>
        <v>5916.900000000001</v>
      </c>
      <c r="W9" s="36">
        <f>V9-T9</f>
        <v>-1634.199999999999</v>
      </c>
      <c r="X9" s="36">
        <f>V9-U9</f>
        <v>1892.0000000000005</v>
      </c>
      <c r="Y9" s="35">
        <f>SUM(Y10:Y28)+Y29</f>
        <v>43621.19999999999</v>
      </c>
      <c r="Z9" s="35">
        <f>SUM(Z10:Z28)+Z29</f>
        <v>1204.7999999999997</v>
      </c>
      <c r="AA9" s="35">
        <f>SUM(AA10:AA28)+AA29</f>
        <v>1158</v>
      </c>
      <c r="AB9" s="36">
        <f>AA9-Y9</f>
        <v>-42463.19999999999</v>
      </c>
      <c r="AC9" s="36">
        <f>AA9-Z9</f>
        <v>-46.79999999999973</v>
      </c>
      <c r="AD9" s="35">
        <f>SUM(AD10:AD28)+AD29</f>
        <v>1738.3000000000002</v>
      </c>
      <c r="AE9" s="35">
        <f>SUM(AE10:AE28)+AE29</f>
        <v>1186.2</v>
      </c>
      <c r="AF9" s="35">
        <f>SUM(AF10:AF28)+AF29</f>
        <v>1935.9000000000003</v>
      </c>
      <c r="AG9" s="36">
        <f>AF9-AD9</f>
        <v>197.60000000000014</v>
      </c>
      <c r="AH9" s="36">
        <f>AF9-AE9</f>
        <v>749.7000000000003</v>
      </c>
      <c r="AI9" s="35">
        <f>SUM(AI10:AI28)+AI29</f>
        <v>4287.599999999999</v>
      </c>
      <c r="AJ9" s="35">
        <f>SUM(AJ10:AJ28)+AJ29</f>
        <v>3592.4000000000005</v>
      </c>
      <c r="AK9" s="35">
        <f>SUM(AK10:AK28)+AK29</f>
        <v>4518.000000000001</v>
      </c>
      <c r="AL9" s="36">
        <f>AK9-AI9</f>
        <v>230.40000000000146</v>
      </c>
      <c r="AM9" s="36">
        <f>AK9-AJ9</f>
        <v>925.6000000000004</v>
      </c>
      <c r="AN9" s="35">
        <f>SUM(AN10:AN28)</f>
        <v>2153.4</v>
      </c>
      <c r="AO9" s="35">
        <f>SUM(AO10:AO28)</f>
        <v>3068.1</v>
      </c>
      <c r="AP9" s="35">
        <f>SUM(AP10:AP28)</f>
        <v>3034.7</v>
      </c>
      <c r="AQ9" s="36">
        <f>AP9-AN9</f>
        <v>881.2999999999997</v>
      </c>
      <c r="AR9" s="36">
        <f>AP9-AO9</f>
        <v>-33.40000000000009</v>
      </c>
      <c r="AS9" s="35">
        <f>SUM(AS10:AS28)+AS29</f>
        <v>1503.1</v>
      </c>
      <c r="AT9" s="35">
        <f>SUM(AT10:AT28)+AT29</f>
        <v>1417.6</v>
      </c>
      <c r="AU9" s="35">
        <f>SUM(AU10:AU28)+AU29</f>
        <v>1290.8</v>
      </c>
      <c r="AV9" s="36">
        <f>AU9-AS9</f>
        <v>-212.29999999999995</v>
      </c>
      <c r="AW9" s="36">
        <f>AU9-AT9</f>
        <v>-126.79999999999995</v>
      </c>
      <c r="AX9" s="35">
        <f>SUM(AX10:AX28)+AX29</f>
        <v>7355.8</v>
      </c>
      <c r="AY9" s="35">
        <f>SUM(AY10:AY28)+AY29</f>
        <v>2535.7000000000003</v>
      </c>
      <c r="AZ9" s="35">
        <f>SUM(AZ10:AZ28)+AZ29</f>
        <v>7063.500000000001</v>
      </c>
      <c r="BA9" s="36">
        <f>AZ9-AX9</f>
        <v>-292.2999999999993</v>
      </c>
      <c r="BB9" s="36">
        <f>AZ9-AY9</f>
        <v>4527.800000000001</v>
      </c>
      <c r="BC9" s="35">
        <f>SUM(BC10:BC28)+BC29</f>
        <v>854</v>
      </c>
      <c r="BD9" s="35">
        <f>SUM(BD10:BD28)+BD29</f>
        <v>1227.7000000000003</v>
      </c>
      <c r="BE9" s="35">
        <f>SUM(BE10:BE28)+BE29</f>
        <v>1187.5</v>
      </c>
      <c r="BF9" s="36">
        <f>BE9-BC9</f>
        <v>333.5</v>
      </c>
      <c r="BG9" s="36">
        <f>BE9-BD9</f>
        <v>-40.20000000000027</v>
      </c>
      <c r="BH9" s="35">
        <f>SUM(BH10:BH28)+BH29</f>
        <v>4547.3</v>
      </c>
      <c r="BI9" s="35">
        <f>SUM(BI10:BI28)+BI29</f>
        <v>3965.3</v>
      </c>
      <c r="BJ9" s="35">
        <f>SUM(BJ10:BJ28)+BJ29</f>
        <v>4389.1</v>
      </c>
      <c r="BK9" s="36">
        <f>BJ9-BH9</f>
        <v>-158.19999999999982</v>
      </c>
      <c r="BL9" s="36">
        <f>BJ9-BI9</f>
        <v>423.8000000000002</v>
      </c>
      <c r="BM9" s="35">
        <f>SUM(BM10:BM28)+BM29</f>
        <v>4964.4</v>
      </c>
      <c r="BN9" s="35">
        <f>SUM(BN10:BN28)+BN29</f>
        <v>2842.2999999999997</v>
      </c>
      <c r="BO9" s="35">
        <f>SUM(BO10:BO28)+BO29</f>
        <v>3373.7999999999997</v>
      </c>
      <c r="BP9" s="36">
        <f>BO9-BM9</f>
        <v>-1590.6</v>
      </c>
      <c r="BQ9" s="36">
        <f>BO9-BN9</f>
        <v>531.5</v>
      </c>
    </row>
    <row r="10" spans="3:69" s="1" customFormat="1" ht="27" customHeight="1">
      <c r="C10" s="13" t="s">
        <v>13</v>
      </c>
      <c r="D10" s="37" t="s">
        <v>14</v>
      </c>
      <c r="E10" s="60" t="s">
        <v>14</v>
      </c>
      <c r="F10" s="54">
        <f aca="true" t="shared" si="0" ref="F10:I25">J10+O10+T10+Y10+AD10+AI10+AN10+AS10+AX10+BC10+BH10+BM10</f>
        <v>47691.899999999994</v>
      </c>
      <c r="G10" s="54">
        <f t="shared" si="0"/>
        <v>4126.1</v>
      </c>
      <c r="H10" s="54">
        <f t="shared" si="0"/>
        <v>3954.0000000000005</v>
      </c>
      <c r="I10" s="54">
        <f t="shared" si="0"/>
        <v>-43737.899999999994</v>
      </c>
      <c r="J10" s="38">
        <v>3264.9</v>
      </c>
      <c r="K10" s="38">
        <v>3521.4</v>
      </c>
      <c r="L10" s="38">
        <v>2491.1</v>
      </c>
      <c r="M10" s="36">
        <f aca="true" t="shared" si="1" ref="M10:M29">L10-J10</f>
        <v>-773.8000000000002</v>
      </c>
      <c r="N10" s="36">
        <f aca="true" t="shared" si="2" ref="N10:N29">L10-K10</f>
        <v>-1030.3000000000002</v>
      </c>
      <c r="O10" s="38">
        <v>0</v>
      </c>
      <c r="P10" s="38">
        <v>0</v>
      </c>
      <c r="Q10" s="38">
        <v>32.7</v>
      </c>
      <c r="R10" s="36">
        <f aca="true" t="shared" si="3" ref="R10:R29">Q10-O10</f>
        <v>32.7</v>
      </c>
      <c r="S10" s="36">
        <f aca="true" t="shared" si="4" ref="S10:S29">Q10-P10</f>
        <v>32.7</v>
      </c>
      <c r="T10" s="38">
        <v>1191.3</v>
      </c>
      <c r="U10" s="38"/>
      <c r="V10" s="38">
        <v>15.5</v>
      </c>
      <c r="W10" s="36">
        <f aca="true" t="shared" si="5" ref="W10:W29">V10-T10</f>
        <v>-1175.8</v>
      </c>
      <c r="X10" s="36">
        <f aca="true" t="shared" si="6" ref="X10:X29">V10-U10</f>
        <v>15.5</v>
      </c>
      <c r="Y10" s="38">
        <v>42036.7</v>
      </c>
      <c r="Z10" s="38">
        <v>0</v>
      </c>
      <c r="AA10" s="38">
        <v>0</v>
      </c>
      <c r="AB10" s="36">
        <f aca="true" t="shared" si="7" ref="AB10:AB29">AA10-Y10</f>
        <v>-42036.7</v>
      </c>
      <c r="AC10" s="36">
        <f aca="true" t="shared" si="8" ref="AC10:AC29">AA10-Z10</f>
        <v>0</v>
      </c>
      <c r="AD10" s="38"/>
      <c r="AE10" s="38"/>
      <c r="AF10" s="38"/>
      <c r="AG10" s="36">
        <f aca="true" t="shared" si="9" ref="AG10:AG29">AF10-AD10</f>
        <v>0</v>
      </c>
      <c r="AH10" s="36">
        <f aca="true" t="shared" si="10" ref="AH10:AH29">AF10-AE10</f>
        <v>0</v>
      </c>
      <c r="AI10" s="38">
        <v>165</v>
      </c>
      <c r="AJ10" s="38">
        <v>27.6</v>
      </c>
      <c r="AK10" s="38">
        <v>815.7</v>
      </c>
      <c r="AL10" s="36">
        <f aca="true" t="shared" si="11" ref="AL10:AL29">AK10-AI10</f>
        <v>650.7</v>
      </c>
      <c r="AM10" s="36">
        <f aca="true" t="shared" si="12" ref="AM10:AM29">AK10-AJ10</f>
        <v>788.1</v>
      </c>
      <c r="AN10" s="38">
        <v>2</v>
      </c>
      <c r="AO10" s="38">
        <v>548.6</v>
      </c>
      <c r="AP10" s="38">
        <v>548.4</v>
      </c>
      <c r="AQ10" s="36">
        <f aca="true" t="shared" si="13" ref="AQ10:AQ29">AP10-AN10</f>
        <v>546.4</v>
      </c>
      <c r="AR10" s="36">
        <f aca="true" t="shared" si="14" ref="AR10:AR29">AP10-AO10</f>
        <v>-0.20000000000004547</v>
      </c>
      <c r="AS10" s="38"/>
      <c r="AT10" s="38"/>
      <c r="AU10" s="38"/>
      <c r="AV10" s="36">
        <f aca="true" t="shared" si="15" ref="AV10:AV29">AU10-AS10</f>
        <v>0</v>
      </c>
      <c r="AW10" s="36">
        <f aca="true" t="shared" si="16" ref="AW10:AW29">AU10-AT10</f>
        <v>0</v>
      </c>
      <c r="AX10" s="38"/>
      <c r="AY10" s="38"/>
      <c r="AZ10" s="38">
        <v>20.3</v>
      </c>
      <c r="BA10" s="36">
        <f aca="true" t="shared" si="17" ref="BA10:BA29">AZ10-AX10</f>
        <v>20.3</v>
      </c>
      <c r="BB10" s="36">
        <f aca="true" t="shared" si="18" ref="BB10:BB29">AZ10-AY10</f>
        <v>20.3</v>
      </c>
      <c r="BC10" s="38"/>
      <c r="BD10" s="38"/>
      <c r="BE10" s="38"/>
      <c r="BF10" s="36">
        <f aca="true" t="shared" si="19" ref="BF10:BF29">BE10-BC10</f>
        <v>0</v>
      </c>
      <c r="BG10" s="36">
        <f aca="true" t="shared" si="20" ref="BG10:BG29">BE10-BD10</f>
        <v>0</v>
      </c>
      <c r="BH10" s="38"/>
      <c r="BI10" s="38">
        <v>25.2</v>
      </c>
      <c r="BJ10" s="38">
        <v>30.3</v>
      </c>
      <c r="BK10" s="36">
        <f aca="true" t="shared" si="21" ref="BK10:BK29">BJ10-BH10</f>
        <v>30.3</v>
      </c>
      <c r="BL10" s="36">
        <f aca="true" t="shared" si="22" ref="BL10:BL29">BJ10-BI10</f>
        <v>5.100000000000001</v>
      </c>
      <c r="BM10" s="38">
        <v>1032</v>
      </c>
      <c r="BN10" s="38">
        <v>3.3</v>
      </c>
      <c r="BO10" s="38">
        <v>0</v>
      </c>
      <c r="BP10" s="36">
        <f aca="true" t="shared" si="23" ref="BP10:BP29">BO10-BM10</f>
        <v>-1032</v>
      </c>
      <c r="BQ10" s="36">
        <f aca="true" t="shared" si="24" ref="BQ10:BQ29">BO10-BN10</f>
        <v>-3.3</v>
      </c>
    </row>
    <row r="11" spans="1:69" s="1" customFormat="1" ht="18" customHeight="1">
      <c r="A11" s="1">
        <v>0.1</v>
      </c>
      <c r="B11" s="1">
        <v>0.41</v>
      </c>
      <c r="C11" s="13" t="s">
        <v>15</v>
      </c>
      <c r="D11" s="37" t="s">
        <v>16</v>
      </c>
      <c r="E11" s="60" t="s">
        <v>16</v>
      </c>
      <c r="F11" s="54">
        <f t="shared" si="0"/>
        <v>13273.1</v>
      </c>
      <c r="G11" s="54">
        <f t="shared" si="0"/>
        <v>6774</v>
      </c>
      <c r="H11" s="54">
        <f t="shared" si="0"/>
        <v>19930.100000000006</v>
      </c>
      <c r="I11" s="54">
        <f t="shared" si="0"/>
        <v>6657</v>
      </c>
      <c r="J11" s="38">
        <v>2768</v>
      </c>
      <c r="K11" s="38">
        <v>3639.3</v>
      </c>
      <c r="L11" s="38">
        <v>6761.7</v>
      </c>
      <c r="M11" s="36">
        <f>L11-J11</f>
        <v>3993.7</v>
      </c>
      <c r="N11" s="36">
        <f t="shared" si="2"/>
        <v>3122.3999999999996</v>
      </c>
      <c r="O11" s="38">
        <v>204.3</v>
      </c>
      <c r="P11" s="38">
        <v>133.5</v>
      </c>
      <c r="Q11" s="38">
        <v>193.1</v>
      </c>
      <c r="R11" s="36">
        <f t="shared" si="3"/>
        <v>-11.200000000000017</v>
      </c>
      <c r="S11" s="36">
        <f t="shared" si="4"/>
        <v>59.599999999999994</v>
      </c>
      <c r="T11" s="38">
        <v>2193.1</v>
      </c>
      <c r="U11" s="38">
        <v>129.7</v>
      </c>
      <c r="V11" s="38">
        <v>2685.8</v>
      </c>
      <c r="W11" s="36">
        <f t="shared" si="5"/>
        <v>492.7000000000003</v>
      </c>
      <c r="X11" s="36">
        <f t="shared" si="6"/>
        <v>2556.1000000000004</v>
      </c>
      <c r="Y11" s="38">
        <v>475.1</v>
      </c>
      <c r="Z11" s="38">
        <v>254.7</v>
      </c>
      <c r="AA11" s="38">
        <v>315.8</v>
      </c>
      <c r="AB11" s="36">
        <f t="shared" si="7"/>
        <v>-159.3</v>
      </c>
      <c r="AC11" s="36">
        <f t="shared" si="8"/>
        <v>61.10000000000002</v>
      </c>
      <c r="AD11" s="38">
        <v>617.9</v>
      </c>
      <c r="AE11" s="38">
        <v>229.4</v>
      </c>
      <c r="AF11" s="38">
        <v>1015.6</v>
      </c>
      <c r="AG11" s="36">
        <f t="shared" si="9"/>
        <v>397.70000000000005</v>
      </c>
      <c r="AH11" s="36">
        <f t="shared" si="10"/>
        <v>786.2</v>
      </c>
      <c r="AI11" s="38">
        <v>228.8</v>
      </c>
      <c r="AJ11" s="38">
        <v>235.5</v>
      </c>
      <c r="AK11" s="38">
        <v>604.6</v>
      </c>
      <c r="AL11" s="36">
        <f t="shared" si="11"/>
        <v>375.8</v>
      </c>
      <c r="AM11" s="36">
        <f t="shared" si="12"/>
        <v>369.1</v>
      </c>
      <c r="AN11" s="38">
        <v>636.1</v>
      </c>
      <c r="AO11" s="38">
        <v>494.5</v>
      </c>
      <c r="AP11" s="38">
        <v>610.1</v>
      </c>
      <c r="AQ11" s="36">
        <f t="shared" si="13"/>
        <v>-26</v>
      </c>
      <c r="AR11" s="36">
        <f t="shared" si="14"/>
        <v>115.60000000000002</v>
      </c>
      <c r="AS11" s="38">
        <v>334.8</v>
      </c>
      <c r="AT11" s="38">
        <v>141.5</v>
      </c>
      <c r="AU11" s="38">
        <v>167.1</v>
      </c>
      <c r="AV11" s="36">
        <f t="shared" si="15"/>
        <v>-167.70000000000002</v>
      </c>
      <c r="AW11" s="36">
        <f t="shared" si="16"/>
        <v>25.599999999999994</v>
      </c>
      <c r="AX11" s="38">
        <v>4625.1</v>
      </c>
      <c r="AY11" s="38">
        <v>321.3</v>
      </c>
      <c r="AZ11" s="38">
        <v>4927.3</v>
      </c>
      <c r="BA11" s="36">
        <f t="shared" si="17"/>
        <v>302.1999999999998</v>
      </c>
      <c r="BB11" s="36">
        <f t="shared" si="18"/>
        <v>4606</v>
      </c>
      <c r="BC11" s="38">
        <v>178.9</v>
      </c>
      <c r="BD11" s="38">
        <v>537.2</v>
      </c>
      <c r="BE11" s="38">
        <v>573.4</v>
      </c>
      <c r="BF11" s="36">
        <f t="shared" si="19"/>
        <v>394.5</v>
      </c>
      <c r="BG11" s="36">
        <f t="shared" si="20"/>
        <v>36.19999999999993</v>
      </c>
      <c r="BH11" s="38">
        <v>624.7</v>
      </c>
      <c r="BI11" s="38">
        <v>501.6</v>
      </c>
      <c r="BJ11" s="38">
        <v>1239.4</v>
      </c>
      <c r="BK11" s="36">
        <f t="shared" si="21"/>
        <v>614.7</v>
      </c>
      <c r="BL11" s="36">
        <f t="shared" si="22"/>
        <v>737.8000000000001</v>
      </c>
      <c r="BM11" s="38">
        <v>386.3</v>
      </c>
      <c r="BN11" s="38">
        <v>155.8</v>
      </c>
      <c r="BO11" s="38">
        <v>836.2</v>
      </c>
      <c r="BP11" s="36">
        <f t="shared" si="23"/>
        <v>449.90000000000003</v>
      </c>
      <c r="BQ11" s="36">
        <f t="shared" si="24"/>
        <v>680.4000000000001</v>
      </c>
    </row>
    <row r="12" spans="3:69" s="1" customFormat="1" ht="18" customHeight="1">
      <c r="C12" s="13"/>
      <c r="D12" s="37"/>
      <c r="E12" s="60" t="s">
        <v>70</v>
      </c>
      <c r="F12" s="54"/>
      <c r="G12" s="54">
        <f t="shared" si="0"/>
        <v>0</v>
      </c>
      <c r="H12" s="54">
        <f t="shared" si="0"/>
        <v>20.6</v>
      </c>
      <c r="I12" s="54"/>
      <c r="J12" s="38"/>
      <c r="K12" s="38"/>
      <c r="L12" s="38">
        <v>20.6</v>
      </c>
      <c r="M12" s="36">
        <f t="shared" si="1"/>
        <v>20.6</v>
      </c>
      <c r="N12" s="36">
        <f t="shared" si="2"/>
        <v>20.6</v>
      </c>
      <c r="O12" s="38"/>
      <c r="P12" s="38"/>
      <c r="Q12" s="38"/>
      <c r="R12" s="36">
        <f t="shared" si="3"/>
        <v>0</v>
      </c>
      <c r="S12" s="36">
        <f t="shared" si="4"/>
        <v>0</v>
      </c>
      <c r="T12" s="38"/>
      <c r="U12" s="38"/>
      <c r="V12" s="38"/>
      <c r="W12" s="36">
        <f t="shared" si="5"/>
        <v>0</v>
      </c>
      <c r="X12" s="36">
        <f t="shared" si="6"/>
        <v>0</v>
      </c>
      <c r="Y12" s="38"/>
      <c r="Z12" s="38"/>
      <c r="AA12" s="38"/>
      <c r="AB12" s="36">
        <f t="shared" si="7"/>
        <v>0</v>
      </c>
      <c r="AC12" s="36">
        <f t="shared" si="8"/>
        <v>0</v>
      </c>
      <c r="AD12" s="38"/>
      <c r="AE12" s="38"/>
      <c r="AF12" s="38"/>
      <c r="AG12" s="36">
        <f t="shared" si="9"/>
        <v>0</v>
      </c>
      <c r="AH12" s="36">
        <f t="shared" si="10"/>
        <v>0</v>
      </c>
      <c r="AI12" s="38"/>
      <c r="AJ12" s="38"/>
      <c r="AK12" s="38"/>
      <c r="AL12" s="36">
        <f t="shared" si="11"/>
        <v>0</v>
      </c>
      <c r="AM12" s="36">
        <f t="shared" si="12"/>
        <v>0</v>
      </c>
      <c r="AN12" s="38"/>
      <c r="AO12" s="38"/>
      <c r="AP12" s="38"/>
      <c r="AQ12" s="36">
        <f t="shared" si="13"/>
        <v>0</v>
      </c>
      <c r="AR12" s="36">
        <f t="shared" si="14"/>
        <v>0</v>
      </c>
      <c r="AS12" s="38"/>
      <c r="AT12" s="38"/>
      <c r="AU12" s="38"/>
      <c r="AV12" s="36">
        <f t="shared" si="15"/>
        <v>0</v>
      </c>
      <c r="AW12" s="36">
        <f t="shared" si="16"/>
        <v>0</v>
      </c>
      <c r="AX12" s="38"/>
      <c r="AY12" s="38"/>
      <c r="AZ12" s="38"/>
      <c r="BA12" s="36">
        <f t="shared" si="17"/>
        <v>0</v>
      </c>
      <c r="BB12" s="36">
        <f t="shared" si="18"/>
        <v>0</v>
      </c>
      <c r="BC12" s="38"/>
      <c r="BD12" s="38"/>
      <c r="BE12" s="38"/>
      <c r="BF12" s="36">
        <f t="shared" si="19"/>
        <v>0</v>
      </c>
      <c r="BG12" s="36">
        <f t="shared" si="20"/>
        <v>0</v>
      </c>
      <c r="BH12" s="38"/>
      <c r="BI12" s="38"/>
      <c r="BJ12" s="38"/>
      <c r="BK12" s="36">
        <f t="shared" si="21"/>
        <v>0</v>
      </c>
      <c r="BL12" s="36">
        <f t="shared" si="22"/>
        <v>0</v>
      </c>
      <c r="BM12" s="38"/>
      <c r="BN12" s="38"/>
      <c r="BO12" s="38"/>
      <c r="BP12" s="36">
        <f t="shared" si="23"/>
        <v>0</v>
      </c>
      <c r="BQ12" s="36">
        <f t="shared" si="24"/>
        <v>0</v>
      </c>
    </row>
    <row r="13" spans="3:69" s="1" customFormat="1" ht="27" customHeight="1">
      <c r="C13" s="13" t="s">
        <v>17</v>
      </c>
      <c r="D13" s="37" t="s">
        <v>18</v>
      </c>
      <c r="E13" s="60" t="s">
        <v>18</v>
      </c>
      <c r="F13" s="54">
        <f>J13+O13+T13+Y13+AD13+AI13+AN13+AS13+AX13+BC13+BH13+BM13</f>
        <v>3111.4000000000005</v>
      </c>
      <c r="G13" s="54">
        <f t="shared" si="0"/>
        <v>7923.599999999999</v>
      </c>
      <c r="H13" s="54">
        <f t="shared" si="0"/>
        <v>4467.900000000001</v>
      </c>
      <c r="I13" s="54">
        <f t="shared" si="0"/>
        <v>1356.5000000000002</v>
      </c>
      <c r="J13" s="38">
        <v>2467.2</v>
      </c>
      <c r="K13" s="38">
        <v>5243.4</v>
      </c>
      <c r="L13" s="38">
        <v>2796.6</v>
      </c>
      <c r="M13" s="36">
        <f t="shared" si="1"/>
        <v>329.4000000000001</v>
      </c>
      <c r="N13" s="36">
        <f t="shared" si="2"/>
        <v>-2446.7999999999997</v>
      </c>
      <c r="O13" s="38">
        <v>9.3</v>
      </c>
      <c r="P13" s="38">
        <v>9.3</v>
      </c>
      <c r="Q13" s="38">
        <v>0</v>
      </c>
      <c r="R13" s="36">
        <f t="shared" si="3"/>
        <v>-9.3</v>
      </c>
      <c r="S13" s="36">
        <f t="shared" si="4"/>
        <v>-9.3</v>
      </c>
      <c r="T13" s="38">
        <v>174.9</v>
      </c>
      <c r="U13" s="38">
        <v>694.9</v>
      </c>
      <c r="V13" s="38">
        <v>360.7</v>
      </c>
      <c r="W13" s="36">
        <f t="shared" si="5"/>
        <v>185.79999999999998</v>
      </c>
      <c r="X13" s="36">
        <f t="shared" si="6"/>
        <v>-334.2</v>
      </c>
      <c r="Y13" s="38"/>
      <c r="Z13" s="38"/>
      <c r="AA13" s="38"/>
      <c r="AB13" s="36">
        <f t="shared" si="7"/>
        <v>0</v>
      </c>
      <c r="AC13" s="36">
        <f t="shared" si="8"/>
        <v>0</v>
      </c>
      <c r="AD13" s="38">
        <v>0</v>
      </c>
      <c r="AE13" s="38">
        <v>5.7</v>
      </c>
      <c r="AF13" s="38">
        <v>5.7</v>
      </c>
      <c r="AG13" s="36">
        <f t="shared" si="9"/>
        <v>5.7</v>
      </c>
      <c r="AH13" s="36">
        <f t="shared" si="10"/>
        <v>0</v>
      </c>
      <c r="AI13" s="38">
        <v>218.9</v>
      </c>
      <c r="AJ13" s="38">
        <v>394.6</v>
      </c>
      <c r="AK13" s="38">
        <v>276.4</v>
      </c>
      <c r="AL13" s="36">
        <f t="shared" si="11"/>
        <v>57.49999999999997</v>
      </c>
      <c r="AM13" s="36">
        <f t="shared" si="12"/>
        <v>-118.20000000000005</v>
      </c>
      <c r="AN13" s="38">
        <v>16.8</v>
      </c>
      <c r="AO13" s="38">
        <v>568.1</v>
      </c>
      <c r="AP13" s="38">
        <v>568.1</v>
      </c>
      <c r="AQ13" s="36">
        <f t="shared" si="13"/>
        <v>551.3000000000001</v>
      </c>
      <c r="AR13" s="36">
        <f t="shared" si="14"/>
        <v>0</v>
      </c>
      <c r="AS13" s="38"/>
      <c r="AT13" s="38">
        <v>23.4</v>
      </c>
      <c r="AU13" s="38">
        <v>0</v>
      </c>
      <c r="AV13" s="36">
        <f t="shared" si="15"/>
        <v>0</v>
      </c>
      <c r="AW13" s="36">
        <f t="shared" si="16"/>
        <v>-23.4</v>
      </c>
      <c r="AX13" s="38">
        <v>93.3</v>
      </c>
      <c r="AY13" s="38">
        <v>407.8</v>
      </c>
      <c r="AZ13" s="38">
        <v>297.5</v>
      </c>
      <c r="BA13" s="36">
        <f t="shared" si="17"/>
        <v>204.2</v>
      </c>
      <c r="BB13" s="36">
        <f t="shared" si="18"/>
        <v>-110.30000000000001</v>
      </c>
      <c r="BC13" s="38">
        <v>0</v>
      </c>
      <c r="BD13" s="38">
        <v>59.5</v>
      </c>
      <c r="BE13" s="38">
        <v>0</v>
      </c>
      <c r="BF13" s="36">
        <f t="shared" si="19"/>
        <v>0</v>
      </c>
      <c r="BG13" s="36">
        <f t="shared" si="20"/>
        <v>-59.5</v>
      </c>
      <c r="BH13" s="38">
        <v>115.6</v>
      </c>
      <c r="BI13" s="38">
        <v>404.2</v>
      </c>
      <c r="BJ13" s="38">
        <v>119.1</v>
      </c>
      <c r="BK13" s="36">
        <f t="shared" si="21"/>
        <v>3.5</v>
      </c>
      <c r="BL13" s="36">
        <f t="shared" si="22"/>
        <v>-285.1</v>
      </c>
      <c r="BM13" s="38">
        <v>15.4</v>
      </c>
      <c r="BN13" s="38">
        <v>112.7</v>
      </c>
      <c r="BO13" s="38">
        <v>43.8</v>
      </c>
      <c r="BP13" s="36">
        <f t="shared" si="23"/>
        <v>28.4</v>
      </c>
      <c r="BQ13" s="36">
        <f t="shared" si="24"/>
        <v>-68.9</v>
      </c>
    </row>
    <row r="14" spans="2:70" s="1" customFormat="1" ht="30.75" customHeight="1">
      <c r="B14" s="1">
        <v>1</v>
      </c>
      <c r="C14" s="13" t="s">
        <v>19</v>
      </c>
      <c r="D14" s="37" t="s">
        <v>20</v>
      </c>
      <c r="E14" s="60" t="s">
        <v>20</v>
      </c>
      <c r="F14" s="54">
        <f>J14+O14+T14+Y14+AD14+AI14+AN14+AS14+AX14+BC14+BH14+BM14</f>
        <v>1167.1000000000001</v>
      </c>
      <c r="G14" s="54">
        <f t="shared" si="0"/>
        <v>2337.5</v>
      </c>
      <c r="H14" s="54">
        <f>L14+Q14+V14+AA14+AF14+AK14+AP14+AU14+AZ14+BE14+BJ14+BO14</f>
        <v>2339.9</v>
      </c>
      <c r="I14" s="54">
        <f t="shared" si="0"/>
        <v>1172.8</v>
      </c>
      <c r="J14" s="38">
        <v>989</v>
      </c>
      <c r="K14" s="38">
        <v>1971.6</v>
      </c>
      <c r="L14" s="38">
        <v>1959.9</v>
      </c>
      <c r="M14" s="36">
        <f t="shared" si="1"/>
        <v>970.9000000000001</v>
      </c>
      <c r="N14" s="36">
        <f t="shared" si="2"/>
        <v>-11.699999999999818</v>
      </c>
      <c r="O14" s="38">
        <v>3.5</v>
      </c>
      <c r="P14" s="38">
        <v>3.5</v>
      </c>
      <c r="Q14" s="38">
        <v>11.6</v>
      </c>
      <c r="R14" s="36">
        <f t="shared" si="3"/>
        <v>8.1</v>
      </c>
      <c r="S14" s="36">
        <f t="shared" si="4"/>
        <v>8.1</v>
      </c>
      <c r="T14" s="38">
        <v>62.3</v>
      </c>
      <c r="U14" s="38">
        <v>84.9</v>
      </c>
      <c r="V14" s="38">
        <v>79.9</v>
      </c>
      <c r="W14" s="36">
        <f t="shared" si="5"/>
        <v>17.60000000000001</v>
      </c>
      <c r="X14" s="36">
        <f t="shared" si="6"/>
        <v>-5</v>
      </c>
      <c r="Y14" s="38"/>
      <c r="Z14" s="38">
        <v>2</v>
      </c>
      <c r="AA14" s="38">
        <v>3.1</v>
      </c>
      <c r="AB14" s="36">
        <f t="shared" si="7"/>
        <v>3.1</v>
      </c>
      <c r="AC14" s="36">
        <f t="shared" si="8"/>
        <v>1.1</v>
      </c>
      <c r="AD14" s="38">
        <v>4.5</v>
      </c>
      <c r="AE14" s="38">
        <v>7.4</v>
      </c>
      <c r="AF14" s="38">
        <v>13</v>
      </c>
      <c r="AG14" s="36">
        <f t="shared" si="9"/>
        <v>8.5</v>
      </c>
      <c r="AH14" s="36">
        <f t="shared" si="10"/>
        <v>5.6</v>
      </c>
      <c r="AI14" s="38">
        <v>8.4</v>
      </c>
      <c r="AJ14" s="38">
        <v>29.9</v>
      </c>
      <c r="AK14" s="38">
        <v>32</v>
      </c>
      <c r="AL14" s="36">
        <f t="shared" si="11"/>
        <v>23.6</v>
      </c>
      <c r="AM14" s="36">
        <f t="shared" si="12"/>
        <v>2.1000000000000014</v>
      </c>
      <c r="AN14" s="38">
        <v>4.2</v>
      </c>
      <c r="AO14" s="38">
        <v>8.6</v>
      </c>
      <c r="AP14" s="38">
        <v>11.4</v>
      </c>
      <c r="AQ14" s="36">
        <f t="shared" si="13"/>
        <v>7.2</v>
      </c>
      <c r="AR14" s="36">
        <f t="shared" si="14"/>
        <v>2.8000000000000007</v>
      </c>
      <c r="AS14" s="38">
        <v>8.4</v>
      </c>
      <c r="AT14" s="38">
        <v>37.7</v>
      </c>
      <c r="AU14" s="38">
        <v>22.5</v>
      </c>
      <c r="AV14" s="36">
        <f t="shared" si="15"/>
        <v>14.1</v>
      </c>
      <c r="AW14" s="36">
        <f t="shared" si="16"/>
        <v>-15.200000000000003</v>
      </c>
      <c r="AX14" s="38">
        <v>4.5</v>
      </c>
      <c r="AY14" s="38">
        <v>12.8</v>
      </c>
      <c r="AZ14" s="38">
        <v>27.3</v>
      </c>
      <c r="BA14" s="36">
        <f t="shared" si="17"/>
        <v>22.8</v>
      </c>
      <c r="BB14" s="36">
        <f t="shared" si="18"/>
        <v>14.5</v>
      </c>
      <c r="BC14" s="38">
        <v>4.5</v>
      </c>
      <c r="BD14" s="38">
        <v>9.2</v>
      </c>
      <c r="BE14" s="38">
        <v>2.2</v>
      </c>
      <c r="BF14" s="36">
        <f t="shared" si="19"/>
        <v>-2.3</v>
      </c>
      <c r="BG14" s="36">
        <f t="shared" si="20"/>
        <v>-6.999999999999999</v>
      </c>
      <c r="BH14" s="38">
        <v>55.1</v>
      </c>
      <c r="BI14" s="38">
        <v>104.3</v>
      </c>
      <c r="BJ14" s="38">
        <v>92.7</v>
      </c>
      <c r="BK14" s="36">
        <f t="shared" si="21"/>
        <v>37.6</v>
      </c>
      <c r="BL14" s="36">
        <f t="shared" si="22"/>
        <v>-11.599999999999994</v>
      </c>
      <c r="BM14" s="38">
        <v>22.7</v>
      </c>
      <c r="BN14" s="38">
        <v>65.6</v>
      </c>
      <c r="BO14" s="38">
        <v>84.3</v>
      </c>
      <c r="BP14" s="36">
        <f t="shared" si="23"/>
        <v>61.599999999999994</v>
      </c>
      <c r="BQ14" s="36">
        <f t="shared" si="24"/>
        <v>18.700000000000003</v>
      </c>
      <c r="BR14" s="1" t="s">
        <v>82</v>
      </c>
    </row>
    <row r="15" spans="2:69" s="1" customFormat="1" ht="39.75" customHeight="1">
      <c r="B15" s="1">
        <v>0.9</v>
      </c>
      <c r="C15" s="13" t="s">
        <v>21</v>
      </c>
      <c r="D15" s="37" t="s">
        <v>22</v>
      </c>
      <c r="E15" s="60" t="s">
        <v>22</v>
      </c>
      <c r="F15" s="54">
        <f>J15+O15+T15+Y15+AD15+AI15+AN15+AS15+AX15+BC15+BH15+BM15</f>
        <v>11.2</v>
      </c>
      <c r="G15" s="54">
        <f t="shared" si="0"/>
        <v>11</v>
      </c>
      <c r="H15" s="54">
        <f t="shared" si="0"/>
        <v>11</v>
      </c>
      <c r="I15" s="54">
        <f t="shared" si="0"/>
        <v>-0.2</v>
      </c>
      <c r="J15" s="38">
        <v>11</v>
      </c>
      <c r="K15" s="38">
        <v>11</v>
      </c>
      <c r="L15" s="38">
        <v>11</v>
      </c>
      <c r="M15" s="36">
        <f t="shared" si="1"/>
        <v>0</v>
      </c>
      <c r="N15" s="36">
        <f t="shared" si="2"/>
        <v>0</v>
      </c>
      <c r="O15" s="38">
        <v>0</v>
      </c>
      <c r="P15" s="38">
        <v>0</v>
      </c>
      <c r="Q15" s="38">
        <v>0</v>
      </c>
      <c r="R15" s="36">
        <f t="shared" si="3"/>
        <v>0</v>
      </c>
      <c r="S15" s="36">
        <f t="shared" si="4"/>
        <v>0</v>
      </c>
      <c r="T15" s="38"/>
      <c r="U15" s="38"/>
      <c r="V15" s="38"/>
      <c r="W15" s="36">
        <f t="shared" si="5"/>
        <v>0</v>
      </c>
      <c r="X15" s="36">
        <f t="shared" si="6"/>
        <v>0</v>
      </c>
      <c r="Y15" s="38"/>
      <c r="Z15" s="38"/>
      <c r="AA15" s="38"/>
      <c r="AB15" s="36">
        <f t="shared" si="7"/>
        <v>0</v>
      </c>
      <c r="AC15" s="36">
        <f t="shared" si="8"/>
        <v>0</v>
      </c>
      <c r="AD15" s="38">
        <v>0.2</v>
      </c>
      <c r="AE15" s="38"/>
      <c r="AF15" s="38"/>
      <c r="AG15" s="36">
        <f t="shared" si="9"/>
        <v>-0.2</v>
      </c>
      <c r="AH15" s="36">
        <f t="shared" si="10"/>
        <v>0</v>
      </c>
      <c r="AI15" s="38"/>
      <c r="AJ15" s="38"/>
      <c r="AK15" s="38"/>
      <c r="AL15" s="36">
        <f t="shared" si="11"/>
        <v>0</v>
      </c>
      <c r="AM15" s="36">
        <f t="shared" si="12"/>
        <v>0</v>
      </c>
      <c r="AN15" s="38"/>
      <c r="AO15" s="38"/>
      <c r="AP15" s="38"/>
      <c r="AQ15" s="36">
        <f t="shared" si="13"/>
        <v>0</v>
      </c>
      <c r="AR15" s="36">
        <f t="shared" si="14"/>
        <v>0</v>
      </c>
      <c r="AS15" s="38"/>
      <c r="AT15" s="38"/>
      <c r="AU15" s="38"/>
      <c r="AV15" s="36">
        <f t="shared" si="15"/>
        <v>0</v>
      </c>
      <c r="AW15" s="36">
        <f t="shared" si="16"/>
        <v>0</v>
      </c>
      <c r="AX15" s="38"/>
      <c r="AY15" s="38"/>
      <c r="AZ15" s="38"/>
      <c r="BA15" s="36">
        <f t="shared" si="17"/>
        <v>0</v>
      </c>
      <c r="BB15" s="36">
        <f t="shared" si="18"/>
        <v>0</v>
      </c>
      <c r="BC15" s="38"/>
      <c r="BD15" s="38">
        <v>0</v>
      </c>
      <c r="BE15" s="38">
        <v>0</v>
      </c>
      <c r="BF15" s="36">
        <f t="shared" si="19"/>
        <v>0</v>
      </c>
      <c r="BG15" s="36">
        <f t="shared" si="20"/>
        <v>0</v>
      </c>
      <c r="BH15" s="38"/>
      <c r="BI15" s="38"/>
      <c r="BJ15" s="38"/>
      <c r="BK15" s="36">
        <f t="shared" si="21"/>
        <v>0</v>
      </c>
      <c r="BL15" s="36">
        <f t="shared" si="22"/>
        <v>0</v>
      </c>
      <c r="BM15" s="38"/>
      <c r="BN15" s="38"/>
      <c r="BO15" s="38"/>
      <c r="BP15" s="36">
        <f t="shared" si="23"/>
        <v>0</v>
      </c>
      <c r="BQ15" s="36">
        <f t="shared" si="24"/>
        <v>0</v>
      </c>
    </row>
    <row r="16" spans="1:69" s="1" customFormat="1" ht="16.5" customHeight="1">
      <c r="A16" s="1">
        <v>0.5</v>
      </c>
      <c r="B16" s="1">
        <v>0.5</v>
      </c>
      <c r="C16" s="13" t="s">
        <v>23</v>
      </c>
      <c r="D16" s="37" t="s">
        <v>24</v>
      </c>
      <c r="E16" s="60" t="s">
        <v>24</v>
      </c>
      <c r="F16" s="54">
        <f>J16+O16+T16+Y16+AD16+AI16+AN16+AS16+AX16+BC16+BH16+BM16</f>
        <v>41.4</v>
      </c>
      <c r="G16" s="54">
        <f t="shared" si="0"/>
        <v>2685.1</v>
      </c>
      <c r="H16" s="54">
        <f t="shared" si="0"/>
        <v>201.7</v>
      </c>
      <c r="I16" s="54">
        <f t="shared" si="0"/>
        <v>160.3</v>
      </c>
      <c r="J16" s="38"/>
      <c r="K16" s="38">
        <v>2269</v>
      </c>
      <c r="L16" s="38">
        <v>0</v>
      </c>
      <c r="M16" s="36">
        <f t="shared" si="1"/>
        <v>0</v>
      </c>
      <c r="N16" s="36">
        <f t="shared" si="2"/>
        <v>-2269</v>
      </c>
      <c r="O16" s="38">
        <v>0</v>
      </c>
      <c r="P16" s="38">
        <v>66.4</v>
      </c>
      <c r="Q16" s="38">
        <v>0</v>
      </c>
      <c r="R16" s="36">
        <f t="shared" si="3"/>
        <v>0</v>
      </c>
      <c r="S16" s="36">
        <f t="shared" si="4"/>
        <v>-66.4</v>
      </c>
      <c r="T16" s="38"/>
      <c r="U16" s="38">
        <v>0</v>
      </c>
      <c r="V16" s="38">
        <v>0</v>
      </c>
      <c r="W16" s="36">
        <f t="shared" si="5"/>
        <v>0</v>
      </c>
      <c r="X16" s="36">
        <f t="shared" si="6"/>
        <v>0</v>
      </c>
      <c r="Y16" s="41"/>
      <c r="Z16" s="41"/>
      <c r="AA16" s="41"/>
      <c r="AB16" s="36">
        <f t="shared" si="7"/>
        <v>0</v>
      </c>
      <c r="AC16" s="36">
        <f t="shared" si="8"/>
        <v>0</v>
      </c>
      <c r="AD16" s="38">
        <v>0</v>
      </c>
      <c r="AE16" s="38">
        <v>76.9</v>
      </c>
      <c r="AF16" s="38">
        <v>0</v>
      </c>
      <c r="AG16" s="36">
        <f t="shared" si="9"/>
        <v>0</v>
      </c>
      <c r="AH16" s="36">
        <f t="shared" si="10"/>
        <v>-76.9</v>
      </c>
      <c r="AI16" s="41"/>
      <c r="AJ16" s="41"/>
      <c r="AK16" s="41"/>
      <c r="AL16" s="36">
        <f t="shared" si="11"/>
        <v>0</v>
      </c>
      <c r="AM16" s="36">
        <f t="shared" si="12"/>
        <v>0</v>
      </c>
      <c r="AN16" s="38">
        <v>0</v>
      </c>
      <c r="AO16" s="38">
        <v>92.4</v>
      </c>
      <c r="AP16" s="38">
        <v>0</v>
      </c>
      <c r="AQ16" s="36">
        <f t="shared" si="13"/>
        <v>0</v>
      </c>
      <c r="AR16" s="36">
        <f t="shared" si="14"/>
        <v>-92.4</v>
      </c>
      <c r="AS16" s="38">
        <v>1.2</v>
      </c>
      <c r="AT16" s="38">
        <v>137.2</v>
      </c>
      <c r="AU16" s="38">
        <v>32.7</v>
      </c>
      <c r="AV16" s="36">
        <f t="shared" si="15"/>
        <v>31.500000000000004</v>
      </c>
      <c r="AW16" s="36">
        <f t="shared" si="16"/>
        <v>-104.49999999999999</v>
      </c>
      <c r="AX16" s="38">
        <v>12.7</v>
      </c>
      <c r="AY16" s="38">
        <v>12.7</v>
      </c>
      <c r="AZ16" s="38">
        <v>12.7</v>
      </c>
      <c r="BA16" s="36">
        <f t="shared" si="17"/>
        <v>0</v>
      </c>
      <c r="BB16" s="36">
        <f t="shared" si="18"/>
        <v>0</v>
      </c>
      <c r="BC16" s="38"/>
      <c r="BD16" s="38">
        <v>0</v>
      </c>
      <c r="BE16" s="38">
        <v>0</v>
      </c>
      <c r="BF16" s="36">
        <f t="shared" si="19"/>
        <v>0</v>
      </c>
      <c r="BG16" s="36">
        <f t="shared" si="20"/>
        <v>0</v>
      </c>
      <c r="BH16" s="38">
        <v>0</v>
      </c>
      <c r="BI16" s="38"/>
      <c r="BJ16" s="38">
        <v>125.8</v>
      </c>
      <c r="BK16" s="36">
        <f t="shared" si="21"/>
        <v>125.8</v>
      </c>
      <c r="BL16" s="36">
        <f t="shared" si="22"/>
        <v>125.8</v>
      </c>
      <c r="BM16" s="38">
        <v>27.5</v>
      </c>
      <c r="BN16" s="38">
        <v>30.5</v>
      </c>
      <c r="BO16" s="38">
        <v>30.5</v>
      </c>
      <c r="BP16" s="36">
        <f t="shared" si="23"/>
        <v>3</v>
      </c>
      <c r="BQ16" s="36">
        <f t="shared" si="24"/>
        <v>0</v>
      </c>
    </row>
    <row r="17" spans="1:69" s="1" customFormat="1" ht="26.25" customHeight="1">
      <c r="A17" s="1">
        <v>0.45</v>
      </c>
      <c r="B17" s="1">
        <v>0.45</v>
      </c>
      <c r="C17" s="13" t="s">
        <v>25</v>
      </c>
      <c r="D17" s="37" t="s">
        <v>26</v>
      </c>
      <c r="E17" s="60" t="s">
        <v>26</v>
      </c>
      <c r="F17" s="54">
        <f>J17+O17+T17+Y17+AD17+AI17+AN17+AS17+AX17+BC17+BH17+BM17</f>
        <v>0</v>
      </c>
      <c r="G17" s="54">
        <f t="shared" si="0"/>
        <v>0</v>
      </c>
      <c r="H17" s="54">
        <f t="shared" si="0"/>
        <v>0</v>
      </c>
      <c r="I17" s="54">
        <f t="shared" si="0"/>
        <v>0</v>
      </c>
      <c r="J17" s="38"/>
      <c r="K17" s="38"/>
      <c r="L17" s="38"/>
      <c r="M17" s="36">
        <f t="shared" si="1"/>
        <v>0</v>
      </c>
      <c r="N17" s="36">
        <f t="shared" si="2"/>
        <v>0</v>
      </c>
      <c r="O17" s="38">
        <v>0</v>
      </c>
      <c r="P17" s="38">
        <v>0</v>
      </c>
      <c r="Q17" s="38">
        <v>0</v>
      </c>
      <c r="R17" s="36">
        <f t="shared" si="3"/>
        <v>0</v>
      </c>
      <c r="S17" s="36">
        <f t="shared" si="4"/>
        <v>0</v>
      </c>
      <c r="T17" s="38"/>
      <c r="U17" s="38"/>
      <c r="V17" s="38"/>
      <c r="W17" s="36">
        <f t="shared" si="5"/>
        <v>0</v>
      </c>
      <c r="X17" s="36">
        <f t="shared" si="6"/>
        <v>0</v>
      </c>
      <c r="Y17" s="38"/>
      <c r="Z17" s="38"/>
      <c r="AA17" s="38"/>
      <c r="AB17" s="36">
        <f t="shared" si="7"/>
        <v>0</v>
      </c>
      <c r="AC17" s="36">
        <f t="shared" si="8"/>
        <v>0</v>
      </c>
      <c r="AD17" s="38"/>
      <c r="AE17" s="38"/>
      <c r="AF17" s="38"/>
      <c r="AG17" s="36">
        <f t="shared" si="9"/>
        <v>0</v>
      </c>
      <c r="AH17" s="36">
        <f t="shared" si="10"/>
        <v>0</v>
      </c>
      <c r="AI17" s="38"/>
      <c r="AJ17" s="38"/>
      <c r="AK17" s="38"/>
      <c r="AL17" s="36">
        <f t="shared" si="11"/>
        <v>0</v>
      </c>
      <c r="AM17" s="36">
        <f t="shared" si="12"/>
        <v>0</v>
      </c>
      <c r="AN17" s="38"/>
      <c r="AO17" s="38"/>
      <c r="AP17" s="38"/>
      <c r="AQ17" s="36">
        <f t="shared" si="13"/>
        <v>0</v>
      </c>
      <c r="AR17" s="36">
        <f t="shared" si="14"/>
        <v>0</v>
      </c>
      <c r="AS17" s="38"/>
      <c r="AT17" s="38"/>
      <c r="AU17" s="38"/>
      <c r="AV17" s="36">
        <f t="shared" si="15"/>
        <v>0</v>
      </c>
      <c r="AW17" s="36">
        <f t="shared" si="16"/>
        <v>0</v>
      </c>
      <c r="AX17" s="38"/>
      <c r="AY17" s="38"/>
      <c r="AZ17" s="38"/>
      <c r="BA17" s="36">
        <f t="shared" si="17"/>
        <v>0</v>
      </c>
      <c r="BB17" s="36">
        <f t="shared" si="18"/>
        <v>0</v>
      </c>
      <c r="BC17" s="38"/>
      <c r="BD17" s="38"/>
      <c r="BE17" s="38"/>
      <c r="BF17" s="36">
        <f t="shared" si="19"/>
        <v>0</v>
      </c>
      <c r="BG17" s="36">
        <f t="shared" si="20"/>
        <v>0</v>
      </c>
      <c r="BH17" s="38"/>
      <c r="BI17" s="38"/>
      <c r="BJ17" s="38"/>
      <c r="BK17" s="36">
        <f t="shared" si="21"/>
        <v>0</v>
      </c>
      <c r="BL17" s="36">
        <f t="shared" si="22"/>
        <v>0</v>
      </c>
      <c r="BM17" s="38">
        <v>0</v>
      </c>
      <c r="BN17" s="38">
        <v>0</v>
      </c>
      <c r="BO17" s="38">
        <v>0</v>
      </c>
      <c r="BP17" s="36">
        <f t="shared" si="23"/>
        <v>0</v>
      </c>
      <c r="BQ17" s="36">
        <f t="shared" si="24"/>
        <v>0</v>
      </c>
    </row>
    <row r="18" spans="3:69" s="1" customFormat="1" ht="26.25" customHeight="1">
      <c r="C18" s="13"/>
      <c r="D18" s="39"/>
      <c r="E18" s="61" t="s">
        <v>64</v>
      </c>
      <c r="F18" s="54">
        <f>J18+O18+T18+Y18+AD18+AI18+AN18+AS18+AX18+BC18+BH18+BM18</f>
        <v>83.7</v>
      </c>
      <c r="G18" s="54">
        <f t="shared" si="0"/>
        <v>51.599999999999994</v>
      </c>
      <c r="H18" s="54">
        <f t="shared" si="0"/>
        <v>42.4</v>
      </c>
      <c r="I18" s="54">
        <f t="shared" si="0"/>
        <v>-41.300000000000004</v>
      </c>
      <c r="J18" s="40">
        <v>28.1</v>
      </c>
      <c r="K18" s="40">
        <v>35.6</v>
      </c>
      <c r="L18" s="40">
        <v>27.7</v>
      </c>
      <c r="M18" s="36">
        <f t="shared" si="1"/>
        <v>-0.40000000000000213</v>
      </c>
      <c r="N18" s="36">
        <f t="shared" si="2"/>
        <v>-7.900000000000002</v>
      </c>
      <c r="O18" s="38"/>
      <c r="P18" s="38"/>
      <c r="Q18" s="38"/>
      <c r="R18" s="36">
        <f t="shared" si="3"/>
        <v>0</v>
      </c>
      <c r="S18" s="36">
        <f t="shared" si="4"/>
        <v>0</v>
      </c>
      <c r="T18" s="38"/>
      <c r="U18" s="38"/>
      <c r="V18" s="38"/>
      <c r="W18" s="36">
        <f t="shared" si="5"/>
        <v>0</v>
      </c>
      <c r="X18" s="36">
        <f t="shared" si="6"/>
        <v>0</v>
      </c>
      <c r="Y18" s="38"/>
      <c r="Z18" s="38"/>
      <c r="AA18" s="38"/>
      <c r="AB18" s="36">
        <f t="shared" si="7"/>
        <v>0</v>
      </c>
      <c r="AC18" s="36">
        <f t="shared" si="8"/>
        <v>0</v>
      </c>
      <c r="AD18" s="38"/>
      <c r="AE18" s="38"/>
      <c r="AF18" s="38"/>
      <c r="AG18" s="36">
        <f t="shared" si="9"/>
        <v>0</v>
      </c>
      <c r="AH18" s="36">
        <f t="shared" si="10"/>
        <v>0</v>
      </c>
      <c r="AI18" s="38"/>
      <c r="AJ18" s="38">
        <v>1.8</v>
      </c>
      <c r="AK18" s="38">
        <v>1.8</v>
      </c>
      <c r="AL18" s="36">
        <f t="shared" si="11"/>
        <v>1.8</v>
      </c>
      <c r="AM18" s="36">
        <f t="shared" si="12"/>
        <v>0</v>
      </c>
      <c r="AN18" s="38"/>
      <c r="AO18" s="38"/>
      <c r="AP18" s="38"/>
      <c r="AQ18" s="36">
        <f t="shared" si="13"/>
        <v>0</v>
      </c>
      <c r="AR18" s="36">
        <f t="shared" si="14"/>
        <v>0</v>
      </c>
      <c r="AS18" s="38"/>
      <c r="AT18" s="38"/>
      <c r="AU18" s="38"/>
      <c r="AV18" s="36">
        <f t="shared" si="15"/>
        <v>0</v>
      </c>
      <c r="AW18" s="36">
        <f t="shared" si="16"/>
        <v>0</v>
      </c>
      <c r="AX18" s="38">
        <v>0</v>
      </c>
      <c r="AY18" s="38"/>
      <c r="AZ18" s="38"/>
      <c r="BA18" s="36">
        <f t="shared" si="17"/>
        <v>0</v>
      </c>
      <c r="BB18" s="36">
        <f t="shared" si="18"/>
        <v>0</v>
      </c>
      <c r="BC18" s="41"/>
      <c r="BD18" s="41"/>
      <c r="BE18" s="41"/>
      <c r="BF18" s="36">
        <f t="shared" si="19"/>
        <v>0</v>
      </c>
      <c r="BG18" s="36">
        <f t="shared" si="20"/>
        <v>0</v>
      </c>
      <c r="BH18" s="38">
        <v>55.6</v>
      </c>
      <c r="BI18" s="38">
        <v>14.2</v>
      </c>
      <c r="BJ18" s="38">
        <v>12.9</v>
      </c>
      <c r="BK18" s="36">
        <f t="shared" si="21"/>
        <v>-42.7</v>
      </c>
      <c r="BL18" s="36">
        <f t="shared" si="22"/>
        <v>-1.299999999999999</v>
      </c>
      <c r="BM18" s="38"/>
      <c r="BN18" s="38"/>
      <c r="BO18" s="38"/>
      <c r="BP18" s="36">
        <f t="shared" si="23"/>
        <v>0</v>
      </c>
      <c r="BQ18" s="36">
        <f t="shared" si="24"/>
        <v>0</v>
      </c>
    </row>
    <row r="19" spans="1:69" s="1" customFormat="1" ht="17.25" customHeight="1">
      <c r="A19" s="1">
        <v>1</v>
      </c>
      <c r="C19" s="13" t="s">
        <v>65</v>
      </c>
      <c r="D19" s="37" t="s">
        <v>29</v>
      </c>
      <c r="E19" s="60" t="s">
        <v>29</v>
      </c>
      <c r="F19" s="54">
        <f>J19+O19+T19+Y19+AD19+AI19+AN19+AS19+AX19+BC19+BH19+BM19</f>
        <v>4212.4</v>
      </c>
      <c r="G19" s="54">
        <f t="shared" si="0"/>
        <v>3216.399999999999</v>
      </c>
      <c r="H19" s="54">
        <f t="shared" si="0"/>
        <v>3120.7999999999997</v>
      </c>
      <c r="I19" s="54">
        <f t="shared" si="0"/>
        <v>-1091.5999999999997</v>
      </c>
      <c r="J19" s="41">
        <v>2540.7</v>
      </c>
      <c r="K19" s="41">
        <v>1881</v>
      </c>
      <c r="L19" s="41">
        <v>1813</v>
      </c>
      <c r="M19" s="36">
        <f t="shared" si="1"/>
        <v>-727.6999999999998</v>
      </c>
      <c r="N19" s="36">
        <f t="shared" si="2"/>
        <v>-68</v>
      </c>
      <c r="O19" s="41">
        <v>77.2</v>
      </c>
      <c r="P19" s="41">
        <v>67.7</v>
      </c>
      <c r="Q19" s="41">
        <v>64.1</v>
      </c>
      <c r="R19" s="36">
        <f t="shared" si="3"/>
        <v>-13.100000000000009</v>
      </c>
      <c r="S19" s="36">
        <f t="shared" si="4"/>
        <v>-3.6000000000000085</v>
      </c>
      <c r="T19" s="41">
        <v>290.6</v>
      </c>
      <c r="U19" s="41">
        <v>216</v>
      </c>
      <c r="V19" s="41">
        <v>213.9</v>
      </c>
      <c r="W19" s="36">
        <f t="shared" si="5"/>
        <v>-76.70000000000002</v>
      </c>
      <c r="X19" s="36">
        <f t="shared" si="6"/>
        <v>-2.0999999999999943</v>
      </c>
      <c r="Y19" s="41">
        <v>36.7</v>
      </c>
      <c r="Z19" s="41">
        <v>33.4</v>
      </c>
      <c r="AA19" s="41">
        <v>32.8</v>
      </c>
      <c r="AB19" s="36">
        <f t="shared" si="7"/>
        <v>-3.9000000000000057</v>
      </c>
      <c r="AC19" s="36">
        <f t="shared" si="8"/>
        <v>-0.6000000000000014</v>
      </c>
      <c r="AD19" s="41">
        <v>31</v>
      </c>
      <c r="AE19" s="41">
        <v>28.2</v>
      </c>
      <c r="AF19" s="41">
        <v>28.2</v>
      </c>
      <c r="AG19" s="36">
        <f t="shared" si="9"/>
        <v>-2.8000000000000007</v>
      </c>
      <c r="AH19" s="36">
        <f t="shared" si="10"/>
        <v>0</v>
      </c>
      <c r="AI19" s="41">
        <v>141.7</v>
      </c>
      <c r="AJ19" s="41">
        <v>66.5</v>
      </c>
      <c r="AK19" s="41">
        <v>65.4</v>
      </c>
      <c r="AL19" s="36">
        <f t="shared" si="11"/>
        <v>-76.29999999999998</v>
      </c>
      <c r="AM19" s="36">
        <f t="shared" si="12"/>
        <v>-1.0999999999999943</v>
      </c>
      <c r="AN19" s="41">
        <v>109.3</v>
      </c>
      <c r="AO19" s="41">
        <v>83.5</v>
      </c>
      <c r="AP19" s="41">
        <v>83.1</v>
      </c>
      <c r="AQ19" s="36">
        <f t="shared" si="13"/>
        <v>-26.200000000000003</v>
      </c>
      <c r="AR19" s="36">
        <f t="shared" si="14"/>
        <v>-0.4000000000000057</v>
      </c>
      <c r="AS19" s="41">
        <v>36.4</v>
      </c>
      <c r="AT19" s="41">
        <v>32.1</v>
      </c>
      <c r="AU19" s="41">
        <v>31.1</v>
      </c>
      <c r="AV19" s="36">
        <f t="shared" si="15"/>
        <v>-5.299999999999997</v>
      </c>
      <c r="AW19" s="36">
        <f t="shared" si="16"/>
        <v>-1</v>
      </c>
      <c r="AX19" s="41">
        <v>230</v>
      </c>
      <c r="AY19" s="41">
        <v>155.1</v>
      </c>
      <c r="AZ19" s="41">
        <v>150.2</v>
      </c>
      <c r="BA19" s="36">
        <f t="shared" si="17"/>
        <v>-79.80000000000001</v>
      </c>
      <c r="BB19" s="36">
        <f t="shared" si="18"/>
        <v>-4.900000000000006</v>
      </c>
      <c r="BC19" s="41">
        <v>21.5</v>
      </c>
      <c r="BD19" s="41">
        <v>19.1</v>
      </c>
      <c r="BE19" s="41">
        <v>18.8</v>
      </c>
      <c r="BF19" s="36">
        <f t="shared" si="19"/>
        <v>-2.6999999999999993</v>
      </c>
      <c r="BG19" s="36">
        <f t="shared" si="20"/>
        <v>-0.3000000000000007</v>
      </c>
      <c r="BH19" s="41">
        <v>168.6</v>
      </c>
      <c r="BI19" s="41">
        <v>144.6</v>
      </c>
      <c r="BJ19" s="41">
        <v>140.5</v>
      </c>
      <c r="BK19" s="36">
        <f t="shared" si="21"/>
        <v>-28.099999999999994</v>
      </c>
      <c r="BL19" s="36">
        <f t="shared" si="22"/>
        <v>-4.099999999999994</v>
      </c>
      <c r="BM19" s="41">
        <v>528.7</v>
      </c>
      <c r="BN19" s="41">
        <v>489.2</v>
      </c>
      <c r="BO19" s="41">
        <v>479.7</v>
      </c>
      <c r="BP19" s="36">
        <f t="shared" si="23"/>
        <v>-49.00000000000006</v>
      </c>
      <c r="BQ19" s="36">
        <f t="shared" si="24"/>
        <v>-9.5</v>
      </c>
    </row>
    <row r="20" spans="3:69" s="1" customFormat="1" ht="15" customHeight="1">
      <c r="C20" s="13" t="s">
        <v>30</v>
      </c>
      <c r="D20" s="37" t="s">
        <v>31</v>
      </c>
      <c r="E20" s="60" t="s">
        <v>31</v>
      </c>
      <c r="F20" s="54">
        <f>J20+O20+T20+Y20+AD20+AI20+AN20+AS20+AX20+BC20+BH20+BM20</f>
        <v>1542.3</v>
      </c>
      <c r="G20" s="54">
        <f t="shared" si="0"/>
        <v>5896.4</v>
      </c>
      <c r="H20" s="54">
        <f t="shared" si="0"/>
        <v>4305.1</v>
      </c>
      <c r="I20" s="54">
        <f t="shared" si="0"/>
        <v>2762.8000000000006</v>
      </c>
      <c r="J20" s="41">
        <v>1462.3</v>
      </c>
      <c r="K20" s="41">
        <v>5391.1</v>
      </c>
      <c r="L20" s="41">
        <v>4060.9</v>
      </c>
      <c r="M20" s="36">
        <f t="shared" si="1"/>
        <v>2598.6000000000004</v>
      </c>
      <c r="N20" s="36">
        <f t="shared" si="2"/>
        <v>-1330.2000000000003</v>
      </c>
      <c r="O20" s="41">
        <v>0</v>
      </c>
      <c r="P20" s="41">
        <v>231.1</v>
      </c>
      <c r="Q20" s="41">
        <v>196.9</v>
      </c>
      <c r="R20" s="36">
        <f t="shared" si="3"/>
        <v>196.9</v>
      </c>
      <c r="S20" s="36">
        <f t="shared" si="4"/>
        <v>-34.19999999999999</v>
      </c>
      <c r="T20" s="41">
        <v>0</v>
      </c>
      <c r="U20" s="41">
        <v>133.8</v>
      </c>
      <c r="V20" s="41">
        <v>1.3</v>
      </c>
      <c r="W20" s="36">
        <f t="shared" si="5"/>
        <v>1.3</v>
      </c>
      <c r="X20" s="36">
        <f t="shared" si="6"/>
        <v>-132.5</v>
      </c>
      <c r="Y20" s="41"/>
      <c r="Z20" s="41">
        <v>77.6</v>
      </c>
      <c r="AA20" s="41">
        <v>0</v>
      </c>
      <c r="AB20" s="36">
        <f t="shared" si="7"/>
        <v>0</v>
      </c>
      <c r="AC20" s="36">
        <f t="shared" si="8"/>
        <v>-77.6</v>
      </c>
      <c r="AD20" s="41"/>
      <c r="AE20" s="41">
        <v>0</v>
      </c>
      <c r="AF20" s="41">
        <v>0</v>
      </c>
      <c r="AG20" s="36">
        <f t="shared" si="9"/>
        <v>0</v>
      </c>
      <c r="AH20" s="36">
        <f t="shared" si="10"/>
        <v>0</v>
      </c>
      <c r="AI20" s="41">
        <v>49.2</v>
      </c>
      <c r="AJ20" s="41">
        <v>49.4</v>
      </c>
      <c r="AK20" s="41">
        <v>43</v>
      </c>
      <c r="AL20" s="36">
        <f t="shared" si="11"/>
        <v>-6.200000000000003</v>
      </c>
      <c r="AM20" s="36">
        <f t="shared" si="12"/>
        <v>-6.399999999999999</v>
      </c>
      <c r="AN20" s="41">
        <v>0</v>
      </c>
      <c r="AO20" s="41">
        <v>6.4</v>
      </c>
      <c r="AP20" s="41">
        <v>0</v>
      </c>
      <c r="AQ20" s="36">
        <f t="shared" si="13"/>
        <v>0</v>
      </c>
      <c r="AR20" s="36">
        <f t="shared" si="14"/>
        <v>-6.4</v>
      </c>
      <c r="AS20" s="41"/>
      <c r="AT20" s="41"/>
      <c r="AU20" s="41"/>
      <c r="AV20" s="36">
        <f t="shared" si="15"/>
        <v>0</v>
      </c>
      <c r="AW20" s="36">
        <f t="shared" si="16"/>
        <v>0</v>
      </c>
      <c r="AX20" s="41">
        <v>0</v>
      </c>
      <c r="AY20" s="41">
        <v>0.4</v>
      </c>
      <c r="AZ20" s="41">
        <v>0</v>
      </c>
      <c r="BA20" s="36">
        <f t="shared" si="17"/>
        <v>0</v>
      </c>
      <c r="BB20" s="36">
        <f t="shared" si="18"/>
        <v>-0.4</v>
      </c>
      <c r="BC20" s="41"/>
      <c r="BD20" s="41"/>
      <c r="BE20" s="41"/>
      <c r="BF20" s="36">
        <f t="shared" si="19"/>
        <v>0</v>
      </c>
      <c r="BG20" s="36">
        <f t="shared" si="20"/>
        <v>0</v>
      </c>
      <c r="BH20" s="41">
        <v>0</v>
      </c>
      <c r="BI20" s="41">
        <v>1.4</v>
      </c>
      <c r="BJ20" s="41">
        <v>0</v>
      </c>
      <c r="BK20" s="36">
        <f t="shared" si="21"/>
        <v>0</v>
      </c>
      <c r="BL20" s="36">
        <f t="shared" si="22"/>
        <v>-1.4</v>
      </c>
      <c r="BM20" s="41">
        <v>30.8</v>
      </c>
      <c r="BN20" s="41">
        <v>5.2</v>
      </c>
      <c r="BO20" s="41">
        <v>3</v>
      </c>
      <c r="BP20" s="36">
        <f t="shared" si="23"/>
        <v>-27.8</v>
      </c>
      <c r="BQ20" s="36">
        <f t="shared" si="24"/>
        <v>-2.2</v>
      </c>
    </row>
    <row r="21" spans="3:69" s="1" customFormat="1" ht="12" customHeight="1" hidden="1">
      <c r="C21" s="13" t="s">
        <v>32</v>
      </c>
      <c r="D21" s="37" t="s">
        <v>33</v>
      </c>
      <c r="E21" s="60" t="s">
        <v>33</v>
      </c>
      <c r="F21" s="54">
        <f>J21+O21+T21+Y21+AD21+AI21+AN21+AS21+AX21+BC21+BH21+BM21</f>
        <v>0</v>
      </c>
      <c r="G21" s="54"/>
      <c r="H21" s="54">
        <f t="shared" si="0"/>
        <v>0</v>
      </c>
      <c r="I21" s="54">
        <f t="shared" si="0"/>
        <v>0</v>
      </c>
      <c r="J21" s="41"/>
      <c r="K21" s="41"/>
      <c r="L21" s="41"/>
      <c r="M21" s="36">
        <f t="shared" si="1"/>
        <v>0</v>
      </c>
      <c r="N21" s="36">
        <f t="shared" si="2"/>
        <v>0</v>
      </c>
      <c r="O21" s="41"/>
      <c r="P21" s="41"/>
      <c r="Q21" s="41"/>
      <c r="R21" s="36">
        <f t="shared" si="3"/>
        <v>0</v>
      </c>
      <c r="S21" s="36">
        <f t="shared" si="4"/>
        <v>0</v>
      </c>
      <c r="T21" s="41"/>
      <c r="U21" s="41"/>
      <c r="V21" s="41"/>
      <c r="W21" s="36">
        <f t="shared" si="5"/>
        <v>0</v>
      </c>
      <c r="X21" s="36">
        <f t="shared" si="6"/>
        <v>0</v>
      </c>
      <c r="Y21" s="41"/>
      <c r="Z21" s="41"/>
      <c r="AA21" s="41"/>
      <c r="AB21" s="36">
        <f t="shared" si="7"/>
        <v>0</v>
      </c>
      <c r="AC21" s="36">
        <f t="shared" si="8"/>
        <v>0</v>
      </c>
      <c r="AD21" s="41"/>
      <c r="AE21" s="41"/>
      <c r="AF21" s="41"/>
      <c r="AG21" s="36">
        <f t="shared" si="9"/>
        <v>0</v>
      </c>
      <c r="AH21" s="36">
        <f t="shared" si="10"/>
        <v>0</v>
      </c>
      <c r="AI21" s="41"/>
      <c r="AJ21" s="41"/>
      <c r="AK21" s="41"/>
      <c r="AL21" s="36">
        <f t="shared" si="11"/>
        <v>0</v>
      </c>
      <c r="AM21" s="36">
        <f t="shared" si="12"/>
        <v>0</v>
      </c>
      <c r="AN21" s="41"/>
      <c r="AO21" s="41"/>
      <c r="AP21" s="41"/>
      <c r="AQ21" s="36">
        <f t="shared" si="13"/>
        <v>0</v>
      </c>
      <c r="AR21" s="36">
        <f t="shared" si="14"/>
        <v>0</v>
      </c>
      <c r="AS21" s="41"/>
      <c r="AT21" s="41"/>
      <c r="AU21" s="41"/>
      <c r="AV21" s="36">
        <f t="shared" si="15"/>
        <v>0</v>
      </c>
      <c r="AW21" s="36">
        <f t="shared" si="16"/>
        <v>0</v>
      </c>
      <c r="AX21" s="41"/>
      <c r="AY21" s="41"/>
      <c r="AZ21" s="41"/>
      <c r="BA21" s="36">
        <f t="shared" si="17"/>
        <v>0</v>
      </c>
      <c r="BB21" s="36">
        <f t="shared" si="18"/>
        <v>0</v>
      </c>
      <c r="BC21" s="43"/>
      <c r="BD21" s="43"/>
      <c r="BE21" s="43"/>
      <c r="BF21" s="36">
        <f t="shared" si="19"/>
        <v>0</v>
      </c>
      <c r="BG21" s="36">
        <f t="shared" si="20"/>
        <v>0</v>
      </c>
      <c r="BH21" s="41"/>
      <c r="BI21" s="41"/>
      <c r="BJ21" s="41"/>
      <c r="BK21" s="36">
        <f t="shared" si="21"/>
        <v>0</v>
      </c>
      <c r="BL21" s="36">
        <f t="shared" si="22"/>
        <v>0</v>
      </c>
      <c r="BM21" s="41"/>
      <c r="BN21" s="41"/>
      <c r="BO21" s="41"/>
      <c r="BP21" s="36">
        <f t="shared" si="23"/>
        <v>0</v>
      </c>
      <c r="BQ21" s="36">
        <f t="shared" si="24"/>
        <v>0</v>
      </c>
    </row>
    <row r="22" spans="3:69" s="18" customFormat="1" ht="15.75" customHeight="1">
      <c r="C22" s="19" t="s">
        <v>34</v>
      </c>
      <c r="D22" s="42" t="s">
        <v>35</v>
      </c>
      <c r="E22" s="62" t="s">
        <v>35</v>
      </c>
      <c r="F22" s="54">
        <f>J22+O22+T22+Y22+AD22+AI22+AN22+AS22+AX22+BC22+BH22+BM22</f>
        <v>134</v>
      </c>
      <c r="G22" s="54">
        <f>K22+P22+U22+Z22+AE22+AJ22+AO22+AT22+AY22+BD22+BI22+BN22</f>
        <v>227.99999999999997</v>
      </c>
      <c r="H22" s="54">
        <f t="shared" si="0"/>
        <v>210.9</v>
      </c>
      <c r="I22" s="54">
        <f t="shared" si="0"/>
        <v>76.89999999999999</v>
      </c>
      <c r="J22" s="43">
        <v>82.4</v>
      </c>
      <c r="K22" s="43">
        <v>97.5</v>
      </c>
      <c r="L22" s="43">
        <v>86.3</v>
      </c>
      <c r="M22" s="36">
        <f t="shared" si="1"/>
        <v>3.8999999999999915</v>
      </c>
      <c r="N22" s="36">
        <f t="shared" si="2"/>
        <v>-11.200000000000003</v>
      </c>
      <c r="O22" s="43">
        <v>0</v>
      </c>
      <c r="P22" s="43"/>
      <c r="Q22" s="43"/>
      <c r="R22" s="36">
        <f t="shared" si="3"/>
        <v>0</v>
      </c>
      <c r="S22" s="36">
        <f t="shared" si="4"/>
        <v>0</v>
      </c>
      <c r="T22" s="43"/>
      <c r="U22" s="43"/>
      <c r="V22" s="43"/>
      <c r="W22" s="36">
        <f t="shared" si="5"/>
        <v>0</v>
      </c>
      <c r="X22" s="36">
        <f t="shared" si="6"/>
        <v>0</v>
      </c>
      <c r="Y22" s="43">
        <v>0</v>
      </c>
      <c r="Z22" s="43"/>
      <c r="AA22" s="43"/>
      <c r="AB22" s="36">
        <f t="shared" si="7"/>
        <v>0</v>
      </c>
      <c r="AC22" s="36">
        <f t="shared" si="8"/>
        <v>0</v>
      </c>
      <c r="AD22" s="43"/>
      <c r="AE22" s="43">
        <v>0</v>
      </c>
      <c r="AF22" s="43">
        <v>45</v>
      </c>
      <c r="AG22" s="36">
        <f t="shared" si="9"/>
        <v>45</v>
      </c>
      <c r="AH22" s="36">
        <f t="shared" si="10"/>
        <v>45</v>
      </c>
      <c r="AI22" s="43">
        <v>4.5</v>
      </c>
      <c r="AJ22" s="43">
        <v>4.5</v>
      </c>
      <c r="AK22" s="43">
        <v>4.5</v>
      </c>
      <c r="AL22" s="36">
        <f t="shared" si="11"/>
        <v>0</v>
      </c>
      <c r="AM22" s="36">
        <f t="shared" si="12"/>
        <v>0</v>
      </c>
      <c r="AN22" s="43">
        <v>0</v>
      </c>
      <c r="AO22" s="43"/>
      <c r="AP22" s="43"/>
      <c r="AQ22" s="36">
        <f t="shared" si="13"/>
        <v>0</v>
      </c>
      <c r="AR22" s="36">
        <f t="shared" si="14"/>
        <v>0</v>
      </c>
      <c r="AS22" s="43"/>
      <c r="AT22" s="43"/>
      <c r="AU22" s="43"/>
      <c r="AV22" s="36">
        <f t="shared" si="15"/>
        <v>0</v>
      </c>
      <c r="AW22" s="36">
        <f t="shared" si="16"/>
        <v>0</v>
      </c>
      <c r="AX22" s="43">
        <v>43.8</v>
      </c>
      <c r="AY22" s="43">
        <v>101.7</v>
      </c>
      <c r="AZ22" s="43">
        <v>75.1</v>
      </c>
      <c r="BA22" s="36">
        <f t="shared" si="17"/>
        <v>31.299999999999997</v>
      </c>
      <c r="BB22" s="36">
        <f t="shared" si="18"/>
        <v>-26.60000000000001</v>
      </c>
      <c r="BC22" s="41"/>
      <c r="BD22" s="41"/>
      <c r="BE22" s="41"/>
      <c r="BF22" s="36">
        <f t="shared" si="19"/>
        <v>0</v>
      </c>
      <c r="BG22" s="36">
        <f t="shared" si="20"/>
        <v>0</v>
      </c>
      <c r="BH22" s="43"/>
      <c r="BI22" s="43">
        <v>19.6</v>
      </c>
      <c r="BJ22" s="43">
        <v>0</v>
      </c>
      <c r="BK22" s="36">
        <f t="shared" si="21"/>
        <v>0</v>
      </c>
      <c r="BL22" s="36">
        <f t="shared" si="22"/>
        <v>-19.6</v>
      </c>
      <c r="BM22" s="43">
        <v>3.3</v>
      </c>
      <c r="BN22" s="43">
        <v>4.7</v>
      </c>
      <c r="BO22" s="43">
        <v>0</v>
      </c>
      <c r="BP22" s="36">
        <f t="shared" si="23"/>
        <v>-3.3</v>
      </c>
      <c r="BQ22" s="36">
        <f t="shared" si="24"/>
        <v>-4.7</v>
      </c>
    </row>
    <row r="23" spans="3:69" s="18" customFormat="1" ht="16.5" customHeight="1">
      <c r="C23" s="19" t="s">
        <v>36</v>
      </c>
      <c r="D23" s="42" t="s">
        <v>37</v>
      </c>
      <c r="E23" s="62" t="s">
        <v>37</v>
      </c>
      <c r="F23" s="54">
        <f>J23+O23+T23+Y23+AD23+AI23+AN23+AS23+AX23+BC23+BH23+BM23</f>
        <v>29122.1</v>
      </c>
      <c r="G23" s="54">
        <f>K23+P23+U23+Z23+AE23+AJ23+AO23+AT23+AY23+BD23+BI23+BN23</f>
        <v>22509.7</v>
      </c>
      <c r="H23" s="54">
        <f t="shared" si="0"/>
        <v>21928.899999999998</v>
      </c>
      <c r="I23" s="54">
        <f t="shared" si="0"/>
        <v>-7193.200000000001</v>
      </c>
      <c r="J23" s="43">
        <v>12789.3</v>
      </c>
      <c r="K23" s="43">
        <v>9663</v>
      </c>
      <c r="L23" s="43">
        <v>9639.3</v>
      </c>
      <c r="M23" s="36">
        <f t="shared" si="1"/>
        <v>-3150</v>
      </c>
      <c r="N23" s="36">
        <f t="shared" si="2"/>
        <v>-23.700000000000728</v>
      </c>
      <c r="O23" s="43">
        <v>1296</v>
      </c>
      <c r="P23" s="43">
        <v>1126.7</v>
      </c>
      <c r="Q23" s="43">
        <v>991.9</v>
      </c>
      <c r="R23" s="36">
        <f t="shared" si="3"/>
        <v>-304.1</v>
      </c>
      <c r="S23" s="36">
        <f t="shared" si="4"/>
        <v>-134.80000000000007</v>
      </c>
      <c r="T23" s="41">
        <v>3066</v>
      </c>
      <c r="U23" s="41">
        <v>2421</v>
      </c>
      <c r="V23" s="41">
        <v>2222</v>
      </c>
      <c r="W23" s="36">
        <f t="shared" si="5"/>
        <v>-844</v>
      </c>
      <c r="X23" s="36">
        <f t="shared" si="6"/>
        <v>-199</v>
      </c>
      <c r="Y23" s="41">
        <v>374.7</v>
      </c>
      <c r="Z23" s="41">
        <v>305.7</v>
      </c>
      <c r="AA23" s="41">
        <v>291.9</v>
      </c>
      <c r="AB23" s="36">
        <f t="shared" si="7"/>
        <v>-82.80000000000001</v>
      </c>
      <c r="AC23" s="36">
        <f t="shared" si="8"/>
        <v>-13.800000000000011</v>
      </c>
      <c r="AD23" s="41">
        <v>551.3</v>
      </c>
      <c r="AE23" s="41">
        <v>477.4</v>
      </c>
      <c r="AF23" s="41">
        <v>472.2</v>
      </c>
      <c r="AG23" s="36">
        <f t="shared" si="9"/>
        <v>-79.09999999999997</v>
      </c>
      <c r="AH23" s="36">
        <f t="shared" si="10"/>
        <v>-5.199999999999989</v>
      </c>
      <c r="AI23" s="41">
        <v>2619.2</v>
      </c>
      <c r="AJ23" s="41">
        <v>2210</v>
      </c>
      <c r="AK23" s="41">
        <v>2177</v>
      </c>
      <c r="AL23" s="36">
        <f t="shared" si="11"/>
        <v>-442.1999999999998</v>
      </c>
      <c r="AM23" s="36">
        <f t="shared" si="12"/>
        <v>-33</v>
      </c>
      <c r="AN23" s="41">
        <v>742</v>
      </c>
      <c r="AO23" s="41">
        <v>628.6</v>
      </c>
      <c r="AP23" s="41">
        <v>597.6</v>
      </c>
      <c r="AQ23" s="36">
        <f t="shared" si="13"/>
        <v>-144.39999999999998</v>
      </c>
      <c r="AR23" s="36">
        <f t="shared" si="14"/>
        <v>-31</v>
      </c>
      <c r="AS23" s="41">
        <v>644</v>
      </c>
      <c r="AT23" s="41">
        <v>610.9</v>
      </c>
      <c r="AU23" s="41">
        <v>596.2</v>
      </c>
      <c r="AV23" s="36">
        <f t="shared" si="15"/>
        <v>-47.799999999999955</v>
      </c>
      <c r="AW23" s="36">
        <f t="shared" si="16"/>
        <v>-14.699999999999932</v>
      </c>
      <c r="AX23" s="41">
        <v>1382.1</v>
      </c>
      <c r="AY23" s="41">
        <v>965.5</v>
      </c>
      <c r="AZ23" s="41">
        <v>998.6</v>
      </c>
      <c r="BA23" s="36">
        <f t="shared" si="17"/>
        <v>-383.4999999999999</v>
      </c>
      <c r="BB23" s="36">
        <f t="shared" si="18"/>
        <v>33.10000000000002</v>
      </c>
      <c r="BC23" s="43">
        <v>277</v>
      </c>
      <c r="BD23" s="43">
        <v>250</v>
      </c>
      <c r="BE23" s="43">
        <v>247.7</v>
      </c>
      <c r="BF23" s="36">
        <f t="shared" si="19"/>
        <v>-29.30000000000001</v>
      </c>
      <c r="BG23" s="36">
        <f t="shared" si="20"/>
        <v>-2.3000000000000114</v>
      </c>
      <c r="BH23" s="41">
        <v>2893.5</v>
      </c>
      <c r="BI23" s="41">
        <v>2208.3</v>
      </c>
      <c r="BJ23" s="41">
        <v>2111.3</v>
      </c>
      <c r="BK23" s="36">
        <f t="shared" si="21"/>
        <v>-782.1999999999998</v>
      </c>
      <c r="BL23" s="36">
        <f t="shared" si="22"/>
        <v>-97</v>
      </c>
      <c r="BM23" s="43">
        <v>2487</v>
      </c>
      <c r="BN23" s="43">
        <v>1642.6</v>
      </c>
      <c r="BO23" s="43">
        <v>1583.2</v>
      </c>
      <c r="BP23" s="36">
        <f t="shared" si="23"/>
        <v>-903.8</v>
      </c>
      <c r="BQ23" s="36">
        <f t="shared" si="24"/>
        <v>-59.399999999999864</v>
      </c>
    </row>
    <row r="24" spans="3:69" s="18" customFormat="1" ht="16.5" customHeight="1">
      <c r="C24" s="19"/>
      <c r="D24" s="42" t="s">
        <v>39</v>
      </c>
      <c r="E24" s="44" t="s">
        <v>39</v>
      </c>
      <c r="F24" s="54"/>
      <c r="G24" s="54">
        <f>K24+P24+U24+Z24+AE24+AJ24+AO24+AT24+AY24+BD24+BI24+BN24</f>
        <v>0</v>
      </c>
      <c r="H24" s="54">
        <f t="shared" si="0"/>
        <v>0</v>
      </c>
      <c r="I24" s="54">
        <f t="shared" si="0"/>
        <v>0</v>
      </c>
      <c r="J24" s="43"/>
      <c r="K24" s="43"/>
      <c r="L24" s="43"/>
      <c r="M24" s="36">
        <f t="shared" si="1"/>
        <v>0</v>
      </c>
      <c r="N24" s="36">
        <f t="shared" si="2"/>
        <v>0</v>
      </c>
      <c r="O24" s="43"/>
      <c r="P24" s="43"/>
      <c r="Q24" s="43"/>
      <c r="R24" s="36">
        <f t="shared" si="3"/>
        <v>0</v>
      </c>
      <c r="S24" s="36">
        <f t="shared" si="4"/>
        <v>0</v>
      </c>
      <c r="T24" s="43"/>
      <c r="U24" s="43"/>
      <c r="V24" s="43"/>
      <c r="W24" s="36">
        <f t="shared" si="5"/>
        <v>0</v>
      </c>
      <c r="X24" s="36">
        <f t="shared" si="6"/>
        <v>0</v>
      </c>
      <c r="Y24" s="43"/>
      <c r="Z24" s="43"/>
      <c r="AA24" s="43"/>
      <c r="AB24" s="36"/>
      <c r="AC24" s="36">
        <f t="shared" si="8"/>
        <v>0</v>
      </c>
      <c r="AD24" s="43"/>
      <c r="AE24" s="43"/>
      <c r="AF24" s="43"/>
      <c r="AG24" s="36">
        <f t="shared" si="9"/>
        <v>0</v>
      </c>
      <c r="AH24" s="36">
        <f t="shared" si="10"/>
        <v>0</v>
      </c>
      <c r="AI24" s="43"/>
      <c r="AJ24" s="43"/>
      <c r="AK24" s="43"/>
      <c r="AL24" s="36">
        <f t="shared" si="11"/>
        <v>0</v>
      </c>
      <c r="AM24" s="36">
        <f t="shared" si="12"/>
        <v>0</v>
      </c>
      <c r="AN24" s="43"/>
      <c r="AO24" s="43"/>
      <c r="AP24" s="43"/>
      <c r="AQ24" s="36">
        <f t="shared" si="13"/>
        <v>0</v>
      </c>
      <c r="AR24" s="36">
        <f t="shared" si="14"/>
        <v>0</v>
      </c>
      <c r="AS24" s="43"/>
      <c r="AT24" s="43"/>
      <c r="AU24" s="43"/>
      <c r="AV24" s="36">
        <f t="shared" si="15"/>
        <v>0</v>
      </c>
      <c r="AW24" s="36">
        <f t="shared" si="16"/>
        <v>0</v>
      </c>
      <c r="AX24" s="43"/>
      <c r="AY24" s="43"/>
      <c r="AZ24" s="43"/>
      <c r="BA24" s="36">
        <f t="shared" si="17"/>
        <v>0</v>
      </c>
      <c r="BB24" s="36">
        <f t="shared" si="18"/>
        <v>0</v>
      </c>
      <c r="BC24" s="43"/>
      <c r="BD24" s="43"/>
      <c r="BE24" s="43"/>
      <c r="BF24" s="36">
        <f t="shared" si="19"/>
        <v>0</v>
      </c>
      <c r="BG24" s="36">
        <f t="shared" si="20"/>
        <v>0</v>
      </c>
      <c r="BH24" s="43"/>
      <c r="BI24" s="43"/>
      <c r="BJ24" s="43"/>
      <c r="BK24" s="36">
        <f t="shared" si="21"/>
        <v>0</v>
      </c>
      <c r="BL24" s="36">
        <f t="shared" si="22"/>
        <v>0</v>
      </c>
      <c r="BM24" s="43"/>
      <c r="BN24" s="43"/>
      <c r="BO24" s="43"/>
      <c r="BP24" s="36">
        <f t="shared" si="23"/>
        <v>0</v>
      </c>
      <c r="BQ24" s="36">
        <f t="shared" si="24"/>
        <v>0</v>
      </c>
    </row>
    <row r="25" spans="1:69" s="18" customFormat="1" ht="16.5" customHeight="1">
      <c r="A25" s="18">
        <v>1</v>
      </c>
      <c r="C25" s="19"/>
      <c r="D25" s="42" t="s">
        <v>41</v>
      </c>
      <c r="E25" s="44" t="s">
        <v>41</v>
      </c>
      <c r="F25" s="54">
        <f>J25+O25+T25+Y25+AD25+AI25+AN25+AS25+AX25+BC25+BH25+BM25</f>
        <v>157.2</v>
      </c>
      <c r="G25" s="54">
        <f>K25+P25+U25+Z25+AE25+AJ25+AO25+AT25+AY25+BD25+BI25+BN25</f>
        <v>853.5</v>
      </c>
      <c r="H25" s="54">
        <f t="shared" si="0"/>
        <v>819.8</v>
      </c>
      <c r="I25" s="54">
        <f t="shared" si="0"/>
        <v>662.5999999999999</v>
      </c>
      <c r="J25" s="43">
        <v>52.1</v>
      </c>
      <c r="K25" s="43">
        <v>708.1</v>
      </c>
      <c r="L25" s="43">
        <v>712.5</v>
      </c>
      <c r="M25" s="36">
        <f t="shared" si="1"/>
        <v>660.4</v>
      </c>
      <c r="N25" s="36">
        <f t="shared" si="2"/>
        <v>4.399999999999977</v>
      </c>
      <c r="O25" s="43">
        <v>0.4</v>
      </c>
      <c r="P25" s="43">
        <v>0.4</v>
      </c>
      <c r="Q25" s="43">
        <v>0.4</v>
      </c>
      <c r="R25" s="36">
        <f t="shared" si="3"/>
        <v>0</v>
      </c>
      <c r="S25" s="36">
        <f t="shared" si="4"/>
        <v>0</v>
      </c>
      <c r="T25" s="43"/>
      <c r="U25" s="43">
        <v>0</v>
      </c>
      <c r="V25" s="43">
        <v>0</v>
      </c>
      <c r="W25" s="36">
        <f t="shared" si="5"/>
        <v>0</v>
      </c>
      <c r="X25" s="36">
        <f t="shared" si="6"/>
        <v>0</v>
      </c>
      <c r="Y25" s="43"/>
      <c r="Z25" s="43">
        <v>0</v>
      </c>
      <c r="AA25" s="43">
        <v>0</v>
      </c>
      <c r="AB25" s="36">
        <f t="shared" si="7"/>
        <v>0</v>
      </c>
      <c r="AC25" s="36">
        <f t="shared" si="8"/>
        <v>0</v>
      </c>
      <c r="AD25" s="43"/>
      <c r="AE25" s="43">
        <v>0</v>
      </c>
      <c r="AF25" s="43">
        <v>0</v>
      </c>
      <c r="AG25" s="36">
        <f t="shared" si="9"/>
        <v>0</v>
      </c>
      <c r="AH25" s="36">
        <f t="shared" si="10"/>
        <v>0</v>
      </c>
      <c r="AI25" s="43">
        <v>5.5</v>
      </c>
      <c r="AJ25" s="43">
        <v>36.3</v>
      </c>
      <c r="AK25" s="43">
        <v>7.3</v>
      </c>
      <c r="AL25" s="36">
        <f t="shared" si="11"/>
        <v>1.7999999999999998</v>
      </c>
      <c r="AM25" s="36">
        <f t="shared" si="12"/>
        <v>-28.999999999999996</v>
      </c>
      <c r="AN25" s="43">
        <v>1.4</v>
      </c>
      <c r="AO25" s="43">
        <v>38</v>
      </c>
      <c r="AP25" s="43">
        <v>38</v>
      </c>
      <c r="AQ25" s="36">
        <f t="shared" si="13"/>
        <v>36.6</v>
      </c>
      <c r="AR25" s="36">
        <f t="shared" si="14"/>
        <v>0</v>
      </c>
      <c r="AS25" s="43"/>
      <c r="AT25" s="43"/>
      <c r="AU25" s="43"/>
      <c r="AV25" s="36">
        <f t="shared" si="15"/>
        <v>0</v>
      </c>
      <c r="AW25" s="36">
        <f t="shared" si="16"/>
        <v>0</v>
      </c>
      <c r="AX25" s="43">
        <v>67.1</v>
      </c>
      <c r="AY25" s="43">
        <v>61.6</v>
      </c>
      <c r="AZ25" s="43">
        <v>61.6</v>
      </c>
      <c r="BA25" s="36">
        <f t="shared" si="17"/>
        <v>-5.499999999999993</v>
      </c>
      <c r="BB25" s="36">
        <f t="shared" si="18"/>
        <v>0</v>
      </c>
      <c r="BC25" s="41">
        <v>0</v>
      </c>
      <c r="BD25" s="41">
        <v>1.6</v>
      </c>
      <c r="BE25" s="41">
        <v>0</v>
      </c>
      <c r="BF25" s="36">
        <f t="shared" si="19"/>
        <v>0</v>
      </c>
      <c r="BG25" s="36">
        <f t="shared" si="20"/>
        <v>-1.6</v>
      </c>
      <c r="BH25" s="43"/>
      <c r="BI25" s="43"/>
      <c r="BJ25" s="43"/>
      <c r="BK25" s="36">
        <f t="shared" si="21"/>
        <v>0</v>
      </c>
      <c r="BL25" s="36">
        <f t="shared" si="22"/>
        <v>0</v>
      </c>
      <c r="BM25" s="43">
        <v>30.7</v>
      </c>
      <c r="BN25" s="43">
        <v>7.5</v>
      </c>
      <c r="BO25" s="43">
        <v>0</v>
      </c>
      <c r="BP25" s="36">
        <f t="shared" si="23"/>
        <v>-30.7</v>
      </c>
      <c r="BQ25" s="36">
        <f t="shared" si="24"/>
        <v>-7.5</v>
      </c>
    </row>
    <row r="26" spans="1:69" s="1" customFormat="1" ht="16.5" customHeight="1">
      <c r="A26" s="1">
        <v>1</v>
      </c>
      <c r="C26" s="13" t="s">
        <v>66</v>
      </c>
      <c r="D26" s="37" t="s">
        <v>43</v>
      </c>
      <c r="E26" s="60" t="s">
        <v>43</v>
      </c>
      <c r="F26" s="54">
        <f>J26+O26+T26+Y26+AD26+AI26+AN26+AS26+AX26+BC26+BH26+BM26</f>
        <v>11246</v>
      </c>
      <c r="G26" s="54">
        <f>K26+P26+U26+Z26+AE26+AJ26+AO26+AT26+AY26+BD26+BI26+BN26</f>
        <v>8176</v>
      </c>
      <c r="H26" s="54">
        <f>L26+Q26+V26+AA26+AF26+AK26+AP26+AU26+AZ26+BE26+BJ26+BO26</f>
        <v>8081.6</v>
      </c>
      <c r="I26" s="54">
        <f>M26+R26+W26+AB26+AG26+AL26+AQ26+AV26+BA26+BF26+BK26+BP26</f>
        <v>-3164.3999999999996</v>
      </c>
      <c r="J26" s="41">
        <v>4505</v>
      </c>
      <c r="K26" s="41">
        <v>3258.1</v>
      </c>
      <c r="L26" s="41">
        <v>3318.9</v>
      </c>
      <c r="M26" s="36">
        <f t="shared" si="1"/>
        <v>-1186.1</v>
      </c>
      <c r="N26" s="36">
        <f t="shared" si="2"/>
        <v>60.80000000000018</v>
      </c>
      <c r="O26" s="41">
        <v>666.9</v>
      </c>
      <c r="P26" s="41">
        <v>544.1</v>
      </c>
      <c r="Q26" s="41">
        <v>525.2</v>
      </c>
      <c r="R26" s="36">
        <f t="shared" si="3"/>
        <v>-141.69999999999993</v>
      </c>
      <c r="S26" s="36">
        <f t="shared" si="4"/>
        <v>-18.899999999999977</v>
      </c>
      <c r="T26" s="41">
        <v>572.9</v>
      </c>
      <c r="U26" s="41">
        <v>344.6</v>
      </c>
      <c r="V26" s="41">
        <v>337.8</v>
      </c>
      <c r="W26" s="36">
        <f t="shared" si="5"/>
        <v>-235.09999999999997</v>
      </c>
      <c r="X26" s="36">
        <f t="shared" si="6"/>
        <v>-6.800000000000011</v>
      </c>
      <c r="Y26" s="41">
        <v>698</v>
      </c>
      <c r="Z26" s="41">
        <v>531.4</v>
      </c>
      <c r="AA26" s="41">
        <v>514.4</v>
      </c>
      <c r="AB26" s="36">
        <f t="shared" si="7"/>
        <v>-183.60000000000002</v>
      </c>
      <c r="AC26" s="36">
        <f t="shared" si="8"/>
        <v>-17</v>
      </c>
      <c r="AD26" s="41">
        <v>533.4</v>
      </c>
      <c r="AE26" s="41">
        <v>361.2</v>
      </c>
      <c r="AF26" s="41">
        <v>356.2</v>
      </c>
      <c r="AG26" s="36">
        <f t="shared" si="9"/>
        <v>-177.2</v>
      </c>
      <c r="AH26" s="36">
        <f t="shared" si="10"/>
        <v>-5</v>
      </c>
      <c r="AI26" s="41">
        <v>846.4</v>
      </c>
      <c r="AJ26" s="41">
        <v>536.3</v>
      </c>
      <c r="AK26" s="41">
        <v>490.3</v>
      </c>
      <c r="AL26" s="36">
        <f t="shared" si="11"/>
        <v>-356.09999999999997</v>
      </c>
      <c r="AM26" s="36">
        <f t="shared" si="12"/>
        <v>-45.99999999999994</v>
      </c>
      <c r="AN26" s="41">
        <v>641.6</v>
      </c>
      <c r="AO26" s="41">
        <v>450.5</v>
      </c>
      <c r="AP26" s="41">
        <v>429.1</v>
      </c>
      <c r="AQ26" s="36">
        <f t="shared" si="13"/>
        <v>-212.5</v>
      </c>
      <c r="AR26" s="36">
        <f t="shared" si="14"/>
        <v>-21.399999999999977</v>
      </c>
      <c r="AS26" s="41">
        <v>478.3</v>
      </c>
      <c r="AT26" s="41">
        <v>434.8</v>
      </c>
      <c r="AU26" s="41">
        <v>441.2</v>
      </c>
      <c r="AV26" s="36">
        <f t="shared" si="15"/>
        <v>-37.10000000000002</v>
      </c>
      <c r="AW26" s="36">
        <f t="shared" si="16"/>
        <v>6.399999999999977</v>
      </c>
      <c r="AX26" s="41">
        <v>897.2</v>
      </c>
      <c r="AY26" s="41">
        <v>496.8</v>
      </c>
      <c r="AZ26" s="41">
        <v>492.9</v>
      </c>
      <c r="BA26" s="36">
        <f t="shared" si="17"/>
        <v>-404.30000000000007</v>
      </c>
      <c r="BB26" s="36">
        <f t="shared" si="18"/>
        <v>-3.900000000000034</v>
      </c>
      <c r="BC26" s="41">
        <v>372.1</v>
      </c>
      <c r="BD26" s="41">
        <v>351.1</v>
      </c>
      <c r="BE26" s="41">
        <v>345.4</v>
      </c>
      <c r="BF26" s="36">
        <f t="shared" si="19"/>
        <v>-26.700000000000045</v>
      </c>
      <c r="BG26" s="36">
        <f t="shared" si="20"/>
        <v>-5.7000000000000455</v>
      </c>
      <c r="BH26" s="41">
        <v>634.2</v>
      </c>
      <c r="BI26" s="41">
        <v>541.9</v>
      </c>
      <c r="BJ26" s="41">
        <v>517.1</v>
      </c>
      <c r="BK26" s="36">
        <f t="shared" si="21"/>
        <v>-117.10000000000002</v>
      </c>
      <c r="BL26" s="36">
        <f t="shared" si="22"/>
        <v>-24.799999999999955</v>
      </c>
      <c r="BM26" s="41">
        <v>400</v>
      </c>
      <c r="BN26" s="41">
        <v>325.2</v>
      </c>
      <c r="BO26" s="41">
        <v>313.1</v>
      </c>
      <c r="BP26" s="36">
        <f t="shared" si="23"/>
        <v>-86.89999999999998</v>
      </c>
      <c r="BQ26" s="36">
        <f t="shared" si="24"/>
        <v>-12.099999999999966</v>
      </c>
    </row>
    <row r="27" spans="3:69" s="1" customFormat="1" ht="27" customHeight="1">
      <c r="C27" s="13" t="s">
        <v>44</v>
      </c>
      <c r="D27" s="37" t="s">
        <v>45</v>
      </c>
      <c r="E27" s="60" t="s">
        <v>45</v>
      </c>
      <c r="F27" s="54">
        <f>J27+O27+T27+Y27+AD27+AI27+AN27+AS27+AX27+BC27+BH27+BM27</f>
        <v>0</v>
      </c>
      <c r="G27" s="54">
        <f>K27+P27+U27+Z27+AE27+AJ27+AO27+AT27+AY27+BD27+BI27+BN27</f>
        <v>156.5</v>
      </c>
      <c r="H27" s="54">
        <f>L27+Q27+V27+AA27+AF27+AK27+AP27+AU27+AZ27+BE27+BJ27+BO27</f>
        <v>163.8</v>
      </c>
      <c r="I27" s="54">
        <f>M27+R27+W27+AB27+AG27+AL27+AQ27+AV27+BA27+BF27+BK27+BP27</f>
        <v>163.8</v>
      </c>
      <c r="J27" s="41"/>
      <c r="K27" s="41"/>
      <c r="L27" s="41"/>
      <c r="M27" s="36">
        <f t="shared" si="1"/>
        <v>0</v>
      </c>
      <c r="N27" s="36">
        <f t="shared" si="2"/>
        <v>0</v>
      </c>
      <c r="O27" s="41">
        <v>0</v>
      </c>
      <c r="P27" s="41">
        <v>7.6</v>
      </c>
      <c r="Q27" s="41">
        <v>14.9</v>
      </c>
      <c r="R27" s="36">
        <f t="shared" si="3"/>
        <v>14.9</v>
      </c>
      <c r="S27" s="36">
        <f t="shared" si="4"/>
        <v>7.300000000000001</v>
      </c>
      <c r="T27" s="41"/>
      <c r="U27" s="41"/>
      <c r="V27" s="41"/>
      <c r="W27" s="36">
        <f t="shared" si="5"/>
        <v>0</v>
      </c>
      <c r="X27" s="36">
        <f t="shared" si="6"/>
        <v>0</v>
      </c>
      <c r="Y27" s="58">
        <v>0</v>
      </c>
      <c r="Z27" s="58">
        <v>0</v>
      </c>
      <c r="AA27" s="58">
        <v>0</v>
      </c>
      <c r="AB27" s="36">
        <f t="shared" si="7"/>
        <v>0</v>
      </c>
      <c r="AC27" s="36">
        <f t="shared" si="8"/>
        <v>0</v>
      </c>
      <c r="AD27" s="41"/>
      <c r="AE27" s="41"/>
      <c r="AF27" s="41"/>
      <c r="AG27" s="36">
        <f t="shared" si="9"/>
        <v>0</v>
      </c>
      <c r="AH27" s="36">
        <f t="shared" si="10"/>
        <v>0</v>
      </c>
      <c r="AI27" s="41"/>
      <c r="AJ27" s="41"/>
      <c r="AK27" s="41"/>
      <c r="AL27" s="36">
        <f t="shared" si="11"/>
        <v>0</v>
      </c>
      <c r="AM27" s="36">
        <f t="shared" si="12"/>
        <v>0</v>
      </c>
      <c r="AN27" s="41"/>
      <c r="AO27" s="41">
        <v>148.9</v>
      </c>
      <c r="AP27" s="41">
        <v>148.9</v>
      </c>
      <c r="AQ27" s="36">
        <f t="shared" si="13"/>
        <v>148.9</v>
      </c>
      <c r="AR27" s="36">
        <f t="shared" si="14"/>
        <v>0</v>
      </c>
      <c r="AS27" s="41"/>
      <c r="AT27" s="41"/>
      <c r="AU27" s="41"/>
      <c r="AV27" s="36">
        <f t="shared" si="15"/>
        <v>0</v>
      </c>
      <c r="AW27" s="36">
        <f t="shared" si="16"/>
        <v>0</v>
      </c>
      <c r="AX27" s="41"/>
      <c r="AY27" s="41">
        <v>0</v>
      </c>
      <c r="AZ27" s="41">
        <v>0</v>
      </c>
      <c r="BA27" s="36">
        <f t="shared" si="17"/>
        <v>0</v>
      </c>
      <c r="BB27" s="36">
        <f t="shared" si="18"/>
        <v>0</v>
      </c>
      <c r="BC27" s="38"/>
      <c r="BD27" s="38"/>
      <c r="BE27" s="38"/>
      <c r="BF27" s="36">
        <f t="shared" si="19"/>
        <v>0</v>
      </c>
      <c r="BG27" s="36">
        <f t="shared" si="20"/>
        <v>0</v>
      </c>
      <c r="BH27" s="41"/>
      <c r="BI27" s="41"/>
      <c r="BJ27" s="41"/>
      <c r="BK27" s="36">
        <f t="shared" si="21"/>
        <v>0</v>
      </c>
      <c r="BL27" s="36">
        <f t="shared" si="22"/>
        <v>0</v>
      </c>
      <c r="BM27" s="41"/>
      <c r="BN27" s="41"/>
      <c r="BO27" s="41"/>
      <c r="BP27" s="36">
        <f t="shared" si="23"/>
        <v>0</v>
      </c>
      <c r="BQ27" s="36">
        <f t="shared" si="24"/>
        <v>0</v>
      </c>
    </row>
    <row r="28" spans="3:69" s="1" customFormat="1" ht="39.75" customHeight="1">
      <c r="C28" s="13" t="s">
        <v>46</v>
      </c>
      <c r="D28" s="37" t="s">
        <v>47</v>
      </c>
      <c r="E28" s="60" t="s">
        <v>47</v>
      </c>
      <c r="F28" s="54">
        <f>J28+O28+T28+Y28+AD28+AI28+AN28+AS28+AX28+BC28+BH28+BM28</f>
        <v>0</v>
      </c>
      <c r="G28" s="54">
        <f>K28+P28+U28+Z28+AE28+AJ28+AO28+AT28+AY28+BD28+BI28+BN28</f>
        <v>0</v>
      </c>
      <c r="H28" s="54">
        <f>L28+Q28+V28+AA28+AF28+AK28+AP28+AU28+AZ28+BE28+BJ28+BO28</f>
        <v>0</v>
      </c>
      <c r="I28" s="54">
        <f>M28+R28+W28+AB28+AG28+AL28+AQ28+AV28+BA28+BF28+BK28+BP28</f>
        <v>0</v>
      </c>
      <c r="J28" s="38"/>
      <c r="K28" s="38"/>
      <c r="L28" s="38"/>
      <c r="M28" s="36">
        <f t="shared" si="1"/>
        <v>0</v>
      </c>
      <c r="N28" s="36">
        <f t="shared" si="2"/>
        <v>0</v>
      </c>
      <c r="O28" s="38"/>
      <c r="P28" s="38"/>
      <c r="Q28" s="38"/>
      <c r="R28" s="36">
        <f t="shared" si="3"/>
        <v>0</v>
      </c>
      <c r="S28" s="36">
        <f t="shared" si="4"/>
        <v>0</v>
      </c>
      <c r="T28" s="38"/>
      <c r="U28" s="38"/>
      <c r="V28" s="38"/>
      <c r="W28" s="36">
        <f t="shared" si="5"/>
        <v>0</v>
      </c>
      <c r="X28" s="36">
        <f t="shared" si="6"/>
        <v>0</v>
      </c>
      <c r="Y28" s="38"/>
      <c r="Z28" s="38"/>
      <c r="AA28" s="38"/>
      <c r="AB28" s="36">
        <f t="shared" si="7"/>
        <v>0</v>
      </c>
      <c r="AC28" s="36">
        <f t="shared" si="8"/>
        <v>0</v>
      </c>
      <c r="AD28" s="38"/>
      <c r="AE28" s="38"/>
      <c r="AF28" s="38"/>
      <c r="AG28" s="36">
        <f t="shared" si="9"/>
        <v>0</v>
      </c>
      <c r="AH28" s="36">
        <f t="shared" si="10"/>
        <v>0</v>
      </c>
      <c r="AI28" s="38"/>
      <c r="AJ28" s="38"/>
      <c r="AK28" s="38"/>
      <c r="AL28" s="36">
        <f t="shared" si="11"/>
        <v>0</v>
      </c>
      <c r="AM28" s="36">
        <f t="shared" si="12"/>
        <v>0</v>
      </c>
      <c r="AN28" s="38"/>
      <c r="AO28" s="38"/>
      <c r="AP28" s="38"/>
      <c r="AQ28" s="36">
        <f t="shared" si="13"/>
        <v>0</v>
      </c>
      <c r="AR28" s="36">
        <f t="shared" si="14"/>
        <v>0</v>
      </c>
      <c r="AS28" s="38"/>
      <c r="AT28" s="38"/>
      <c r="AU28" s="38"/>
      <c r="AV28" s="36">
        <f t="shared" si="15"/>
        <v>0</v>
      </c>
      <c r="AW28" s="36">
        <f t="shared" si="16"/>
        <v>0</v>
      </c>
      <c r="AX28" s="38"/>
      <c r="AY28" s="38"/>
      <c r="AZ28" s="38"/>
      <c r="BA28" s="36">
        <f t="shared" si="17"/>
        <v>0</v>
      </c>
      <c r="BB28" s="36">
        <f t="shared" si="18"/>
        <v>0</v>
      </c>
      <c r="BC28" s="38"/>
      <c r="BD28" s="38"/>
      <c r="BE28" s="38"/>
      <c r="BF28" s="36">
        <f t="shared" si="19"/>
        <v>0</v>
      </c>
      <c r="BG28" s="36">
        <f t="shared" si="20"/>
        <v>0</v>
      </c>
      <c r="BH28" s="38"/>
      <c r="BI28" s="38"/>
      <c r="BJ28" s="38"/>
      <c r="BK28" s="36">
        <f t="shared" si="21"/>
        <v>0</v>
      </c>
      <c r="BL28" s="36">
        <f t="shared" si="22"/>
        <v>0</v>
      </c>
      <c r="BM28" s="38"/>
      <c r="BN28" s="38"/>
      <c r="BO28" s="38"/>
      <c r="BP28" s="36">
        <f t="shared" si="23"/>
        <v>0</v>
      </c>
      <c r="BQ28" s="36">
        <f t="shared" si="24"/>
        <v>0</v>
      </c>
    </row>
    <row r="29" spans="3:69" s="1" customFormat="1" ht="28.5" customHeight="1">
      <c r="C29" s="13" t="s">
        <v>48</v>
      </c>
      <c r="D29" s="45" t="s">
        <v>49</v>
      </c>
      <c r="E29" s="46" t="s">
        <v>49</v>
      </c>
      <c r="F29" s="54"/>
      <c r="G29" s="54">
        <f>K29+P29+U29+Z29+AE29+AJ29+AO29+AT29+AY29+BD29+BI29+BN29</f>
        <v>0</v>
      </c>
      <c r="H29" s="54">
        <f>L29+Q29+V29+AA29+AF29+AK29+AP29+AU29+AZ29+BE29+BJ29+BO29</f>
        <v>45.9</v>
      </c>
      <c r="I29" s="54">
        <f>M29+R29+W29+AB29+AG29+AL29+AQ29+AV29+BA29+BF29+BK29+BP29</f>
        <v>45.9</v>
      </c>
      <c r="J29" s="38">
        <v>0</v>
      </c>
      <c r="K29" s="38">
        <v>0</v>
      </c>
      <c r="L29" s="38">
        <v>45.9</v>
      </c>
      <c r="M29" s="36">
        <f t="shared" si="1"/>
        <v>45.9</v>
      </c>
      <c r="N29" s="36">
        <f t="shared" si="2"/>
        <v>45.9</v>
      </c>
      <c r="O29" s="38"/>
      <c r="P29" s="38"/>
      <c r="Q29" s="38"/>
      <c r="R29" s="36">
        <f t="shared" si="3"/>
        <v>0</v>
      </c>
      <c r="S29" s="36">
        <f t="shared" si="4"/>
        <v>0</v>
      </c>
      <c r="T29" s="38"/>
      <c r="U29" s="38"/>
      <c r="V29" s="38"/>
      <c r="W29" s="36">
        <f t="shared" si="5"/>
        <v>0</v>
      </c>
      <c r="X29" s="36">
        <f t="shared" si="6"/>
        <v>0</v>
      </c>
      <c r="Y29" s="38"/>
      <c r="Z29" s="38"/>
      <c r="AA29" s="38"/>
      <c r="AB29" s="36">
        <f t="shared" si="7"/>
        <v>0</v>
      </c>
      <c r="AC29" s="36">
        <f t="shared" si="8"/>
        <v>0</v>
      </c>
      <c r="AD29" s="38"/>
      <c r="AE29" s="38"/>
      <c r="AF29" s="38"/>
      <c r="AG29" s="36">
        <f t="shared" si="9"/>
        <v>0</v>
      </c>
      <c r="AH29" s="36">
        <f t="shared" si="10"/>
        <v>0</v>
      </c>
      <c r="AI29" s="38"/>
      <c r="AJ29" s="38"/>
      <c r="AK29" s="38"/>
      <c r="AL29" s="36">
        <f t="shared" si="11"/>
        <v>0</v>
      </c>
      <c r="AM29" s="36">
        <f t="shared" si="12"/>
        <v>0</v>
      </c>
      <c r="AN29" s="38"/>
      <c r="AO29" s="38"/>
      <c r="AP29" s="38"/>
      <c r="AQ29" s="36">
        <f t="shared" si="13"/>
        <v>0</v>
      </c>
      <c r="AR29" s="36">
        <f t="shared" si="14"/>
        <v>0</v>
      </c>
      <c r="AS29" s="38"/>
      <c r="AT29" s="38"/>
      <c r="AU29" s="38"/>
      <c r="AV29" s="36">
        <f t="shared" si="15"/>
        <v>0</v>
      </c>
      <c r="AW29" s="36">
        <f t="shared" si="16"/>
        <v>0</v>
      </c>
      <c r="AX29" s="38"/>
      <c r="AY29" s="38"/>
      <c r="AZ29" s="38"/>
      <c r="BA29" s="36">
        <f t="shared" si="17"/>
        <v>0</v>
      </c>
      <c r="BB29" s="36">
        <f t="shared" si="18"/>
        <v>0</v>
      </c>
      <c r="BC29" s="38"/>
      <c r="BD29" s="38"/>
      <c r="BE29" s="38"/>
      <c r="BF29" s="36">
        <f t="shared" si="19"/>
        <v>0</v>
      </c>
      <c r="BG29" s="36">
        <f t="shared" si="20"/>
        <v>0</v>
      </c>
      <c r="BH29" s="38"/>
      <c r="BI29" s="38"/>
      <c r="BJ29" s="38"/>
      <c r="BK29" s="36">
        <f t="shared" si="21"/>
        <v>0</v>
      </c>
      <c r="BL29" s="36">
        <f t="shared" si="22"/>
        <v>0</v>
      </c>
      <c r="BM29" s="38"/>
      <c r="BN29" s="38"/>
      <c r="BO29" s="38"/>
      <c r="BP29" s="36">
        <f t="shared" si="23"/>
        <v>0</v>
      </c>
      <c r="BQ29" s="36">
        <f t="shared" si="24"/>
        <v>0</v>
      </c>
    </row>
    <row r="30" spans="5:69" ht="15">
      <c r="E30" s="60" t="s">
        <v>50</v>
      </c>
      <c r="F30" s="54">
        <f>J30+O30+T30+Y30+AD30+AI30+AN30+AS30+AX30+BC30+BH30+BM30</f>
        <v>0</v>
      </c>
      <c r="G30" s="54">
        <f>K30+P30+U30+Z30+AE30+AJ30+AO30+AT30+AY30+BD30+BI30+BN30</f>
        <v>0</v>
      </c>
      <c r="H30" s="54">
        <f>L30+Q30+V30+AA30+AF30+AK30+AP30+AU30+AZ30+BE30+BJ30+BO30</f>
        <v>0</v>
      </c>
      <c r="I30" s="54">
        <f>M30+R30+W30+AB30+AG30+AL30+AQ30+AV30+BA30+BF30+BK30+BP30</f>
        <v>0</v>
      </c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</row>
    <row r="32" spans="5:16" ht="25.5" customHeight="1">
      <c r="E32" s="92"/>
      <c r="F32" s="92"/>
      <c r="G32" s="92"/>
      <c r="H32" s="92"/>
      <c r="I32" s="92"/>
      <c r="J32" s="92"/>
      <c r="O32" s="93"/>
      <c r="P32" s="93"/>
    </row>
  </sheetData>
  <sheetProtection/>
  <mergeCells count="17">
    <mergeCell ref="AX6:BA6"/>
    <mergeCell ref="C6:C7"/>
    <mergeCell ref="E6:E7"/>
    <mergeCell ref="F6:I6"/>
    <mergeCell ref="J6:M6"/>
    <mergeCell ref="AN6:AQ6"/>
    <mergeCell ref="AS6:AV6"/>
    <mergeCell ref="E32:J32"/>
    <mergeCell ref="O32:P32"/>
    <mergeCell ref="BC6:BF6"/>
    <mergeCell ref="BH6:BK6"/>
    <mergeCell ref="BM6:BP6"/>
    <mergeCell ref="O6:R6"/>
    <mergeCell ref="T6:W6"/>
    <mergeCell ref="Y6:AB6"/>
    <mergeCell ref="AD6:AG6"/>
    <mergeCell ref="AI6:AL6"/>
  </mergeCells>
  <printOptions/>
  <pageMargins left="0.1968503937007874" right="0.1968503937007874" top="0.7086614173228347" bottom="0.1968503937007874" header="0.2755905511811024" footer="0.31496062992125984"/>
  <pageSetup fitToWidth="3" horizontalDpi="600" verticalDpi="600" orientation="landscape" paperSize="9" scale="95" r:id="rId1"/>
  <colBreaks count="2" manualBreakCount="2">
    <brk id="22" max="25" man="1"/>
    <brk id="3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dcterms:created xsi:type="dcterms:W3CDTF">2016-08-12T11:12:54Z</dcterms:created>
  <dcterms:modified xsi:type="dcterms:W3CDTF">2021-08-30T14:14:20Z</dcterms:modified>
  <cp:category/>
  <cp:version/>
  <cp:contentType/>
  <cp:contentStatus/>
</cp:coreProperties>
</file>