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09.12 (опер)" sheetId="1" r:id="rId1"/>
  </sheets>
  <externalReferences>
    <externalReference r:id="rId4"/>
  </externalReferences>
  <definedNames>
    <definedName name="_xlnm.Print_Titles" localSheetId="0">'01.09.12 (опер)'!$A:$A,'01.09.12 (опер)'!$2:$2</definedName>
    <definedName name="_xlnm.Print_Area" localSheetId="0">'01.09.12 (опер)'!$A$1:$CB$31</definedName>
  </definedNames>
  <calcPr fullCalcOnLoad="1"/>
</workbook>
</file>

<file path=xl/sharedStrings.xml><?xml version="1.0" encoding="utf-8"?>
<sst xmlns="http://schemas.openxmlformats.org/spreadsheetml/2006/main" count="294" uniqueCount="58">
  <si>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</si>
  <si>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январь-август  2012 года по поселениям </t>
  </si>
  <si>
    <t>Белокалитвинского района</t>
  </si>
  <si>
    <t xml:space="preserve">по состоянию на 01.09.2012 года  </t>
  </si>
  <si>
    <t>оперативно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</si>
  <si>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</si>
  <si>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</si>
  <si>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</si>
  <si>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</si>
  <si>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</si>
  <si>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</si>
  <si>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</si>
  <si>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</si>
  <si>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</si>
  <si>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</si>
  <si>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</si>
  <si>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</si>
  <si>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</si>
  <si>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</si>
  <si>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</si>
  <si>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9 месяцев 2012 года</t>
  </si>
  <si>
    <t>Откл. к пл. 9 мес.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</si>
  <si>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</si>
  <si>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</si>
  <si>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</si>
  <si>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</si>
  <si>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</si>
  <si>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</si>
  <si>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</si>
  <si>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</si>
  <si>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</si>
  <si>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</si>
  <si>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</si>
  <si>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</si>
  <si>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</si>
  <si>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</si>
  <si>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</si>
  <si>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</si>
  <si>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</si>
  <si>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</si>
  <si>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</si>
  <si>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</si>
  <si>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</si>
  <si>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</si>
  <si>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</si>
  <si>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</si>
  <si>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</si>
  <si>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</si>
  <si>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</si>
  <si>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</si>
  <si>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</si>
  <si>
    <t>по состоянию на 01.01.2012 года</t>
  </si>
  <si>
    <t>с учетом заключительных оборотов</t>
  </si>
  <si>
    <t>Откл. к  факту 2010 года</t>
  </si>
  <si>
    <t>2011 год</t>
  </si>
  <si>
    <t>Откл. к пл. года</t>
  </si>
  <si>
    <t>Транспортный налог с организаций</t>
  </si>
  <si>
    <t>Транспортный налог с физ.лиц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</si>
</sst>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33" borderId="10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/>
    </xf>
    <xf numFmtId="164" fontId="24" fillId="4" borderId="27" xfId="0" applyNumberFormat="1" applyFont="1" applyFill="1" applyBorder="1" applyAlignment="1">
      <alignment/>
    </xf>
    <xf numFmtId="164" fontId="24" fillId="4" borderId="10" xfId="0" applyNumberFormat="1" applyFont="1" applyFill="1" applyBorder="1" applyAlignment="1">
      <alignment/>
    </xf>
    <xf numFmtId="164" fontId="24" fillId="4" borderId="28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27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164" fontId="0" fillId="4" borderId="28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33" borderId="23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29" xfId="0" applyNumberFormat="1" applyFont="1" applyFill="1" applyBorder="1" applyAlignment="1">
      <alignment vertical="top"/>
    </xf>
    <xf numFmtId="164" fontId="0" fillId="33" borderId="25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29" xfId="0" applyNumberFormat="1" applyFont="1" applyBorder="1" applyAlignment="1">
      <alignment vertical="top"/>
    </xf>
    <xf numFmtId="164" fontId="0" fillId="0" borderId="2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7" fillId="0" borderId="11" xfId="0" applyFont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25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11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164" fontId="26" fillId="33" borderId="23" xfId="0" applyNumberFormat="1" applyFont="1" applyFill="1" applyBorder="1" applyAlignment="1">
      <alignment vertical="top" wrapText="1"/>
    </xf>
    <xf numFmtId="164" fontId="26" fillId="0" borderId="10" xfId="0" applyNumberFormat="1" applyFont="1" applyBorder="1" applyAlignment="1">
      <alignment vertical="top" wrapText="1"/>
    </xf>
    <xf numFmtId="164" fontId="26" fillId="0" borderId="29" xfId="0" applyNumberFormat="1" applyFont="1" applyBorder="1" applyAlignment="1">
      <alignment vertical="top" wrapText="1"/>
    </xf>
    <xf numFmtId="164" fontId="26" fillId="33" borderId="2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top" wrapText="1"/>
    </xf>
    <xf numFmtId="164" fontId="26" fillId="0" borderId="10" xfId="0" applyNumberFormat="1" applyFont="1" applyFill="1" applyBorder="1" applyAlignment="1">
      <alignment vertical="top" wrapText="1"/>
    </xf>
    <xf numFmtId="164" fontId="26" fillId="0" borderId="29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164" fontId="32" fillId="33" borderId="23" xfId="0" applyNumberFormat="1" applyFont="1" applyFill="1" applyBorder="1" applyAlignment="1">
      <alignment wrapText="1"/>
    </xf>
    <xf numFmtId="164" fontId="32" fillId="0" borderId="10" xfId="0" applyNumberFormat="1" applyFont="1" applyBorder="1" applyAlignment="1">
      <alignment wrapText="1"/>
    </xf>
    <xf numFmtId="164" fontId="32" fillId="0" borderId="29" xfId="0" applyNumberFormat="1" applyFont="1" applyBorder="1" applyAlignment="1">
      <alignment wrapText="1"/>
    </xf>
    <xf numFmtId="164" fontId="32" fillId="33" borderId="25" xfId="0" applyNumberFormat="1" applyFont="1" applyFill="1" applyBorder="1" applyAlignment="1">
      <alignment wrapText="1"/>
    </xf>
    <xf numFmtId="0" fontId="22" fillId="0" borderId="11" xfId="0" applyFont="1" applyBorder="1" applyAlignment="1">
      <alignment/>
    </xf>
    <xf numFmtId="164" fontId="28" fillId="10" borderId="10" xfId="0" applyNumberFormat="1" applyFont="1" applyFill="1" applyBorder="1" applyAlignment="1">
      <alignment/>
    </xf>
    <xf numFmtId="164" fontId="24" fillId="10" borderId="10" xfId="0" applyNumberFormat="1" applyFont="1" applyFill="1" applyBorder="1" applyAlignment="1">
      <alignment/>
    </xf>
    <xf numFmtId="164" fontId="24" fillId="1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4" fillId="33" borderId="30" xfId="0" applyFont="1" applyFill="1" applyBorder="1" applyAlignment="1">
      <alignment/>
    </xf>
    <xf numFmtId="0" fontId="24" fillId="33" borderId="31" xfId="0" applyFont="1" applyFill="1" applyBorder="1" applyAlignment="1">
      <alignment/>
    </xf>
    <xf numFmtId="164" fontId="24" fillId="33" borderId="32" xfId="0" applyNumberFormat="1" applyFont="1" applyFill="1" applyBorder="1" applyAlignment="1">
      <alignment/>
    </xf>
    <xf numFmtId="164" fontId="24" fillId="33" borderId="30" xfId="0" applyNumberFormat="1" applyFont="1" applyFill="1" applyBorder="1" applyAlignment="1">
      <alignment/>
    </xf>
    <xf numFmtId="164" fontId="24" fillId="33" borderId="31" xfId="0" applyNumberFormat="1" applyFont="1" applyFill="1" applyBorder="1" applyAlignment="1">
      <alignment/>
    </xf>
    <xf numFmtId="164" fontId="24" fillId="4" borderId="33" xfId="0" applyNumberFormat="1" applyFont="1" applyFill="1" applyBorder="1" applyAlignment="1">
      <alignment/>
    </xf>
    <xf numFmtId="164" fontId="24" fillId="33" borderId="34" xfId="0" applyNumberFormat="1" applyFont="1" applyFill="1" applyBorder="1" applyAlignment="1">
      <alignment/>
    </xf>
    <xf numFmtId="164" fontId="24" fillId="4" borderId="30" xfId="0" applyNumberFormat="1" applyFont="1" applyFill="1" applyBorder="1" applyAlignment="1">
      <alignment/>
    </xf>
    <xf numFmtId="164" fontId="24" fillId="4" borderId="35" xfId="0" applyNumberFormat="1" applyFont="1" applyFill="1" applyBorder="1" applyAlignment="1">
      <alignment/>
    </xf>
    <xf numFmtId="0" fontId="24" fillId="33" borderId="36" xfId="0" applyFont="1" applyFill="1" applyBorder="1" applyAlignment="1">
      <alignment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18" fillId="0" borderId="37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164" fontId="24" fillId="33" borderId="41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26" fillId="0" borderId="41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1" xfId="0" applyNumberFormat="1" applyFont="1" applyFill="1" applyBorder="1" applyAlignment="1">
      <alignment vertical="top"/>
    </xf>
    <xf numFmtId="164" fontId="0" fillId="0" borderId="41" xfId="0" applyNumberFormat="1" applyFont="1" applyBorder="1" applyAlignment="1">
      <alignment vertical="top"/>
    </xf>
    <xf numFmtId="164" fontId="0" fillId="0" borderId="41" xfId="0" applyNumberFormat="1" applyFont="1" applyBorder="1" applyAlignment="1">
      <alignment/>
    </xf>
    <xf numFmtId="164" fontId="24" fillId="0" borderId="41" xfId="0" applyNumberFormat="1" applyFont="1" applyFill="1" applyBorder="1" applyAlignment="1">
      <alignment/>
    </xf>
    <xf numFmtId="164" fontId="24" fillId="0" borderId="27" xfId="0" applyNumberFormat="1" applyFont="1" applyFill="1" applyBorder="1" applyAlignment="1">
      <alignment/>
    </xf>
    <xf numFmtId="164" fontId="28" fillId="0" borderId="41" xfId="0" applyNumberFormat="1" applyFont="1" applyFill="1" applyBorder="1" applyAlignment="1">
      <alignment/>
    </xf>
    <xf numFmtId="164" fontId="28" fillId="0" borderId="11" xfId="0" applyNumberFormat="1" applyFont="1" applyFill="1" applyBorder="1" applyAlignment="1">
      <alignment/>
    </xf>
    <xf numFmtId="164" fontId="26" fillId="0" borderId="41" xfId="0" applyNumberFormat="1" applyFont="1" applyBorder="1" applyAlignment="1">
      <alignment vertical="top" wrapText="1"/>
    </xf>
    <xf numFmtId="164" fontId="26" fillId="0" borderId="41" xfId="0" applyNumberFormat="1" applyFont="1" applyFill="1" applyBorder="1" applyAlignment="1">
      <alignment vertical="top" wrapText="1"/>
    </xf>
    <xf numFmtId="164" fontId="32" fillId="0" borderId="41" xfId="0" applyNumberFormat="1" applyFont="1" applyBorder="1" applyAlignment="1">
      <alignment wrapText="1"/>
    </xf>
    <xf numFmtId="0" fontId="24" fillId="10" borderId="10" xfId="0" applyFont="1" applyFill="1" applyBorder="1" applyAlignment="1">
      <alignment/>
    </xf>
    <xf numFmtId="0" fontId="24" fillId="10" borderId="11" xfId="0" applyFont="1" applyFill="1" applyBorder="1" applyAlignment="1">
      <alignment/>
    </xf>
    <xf numFmtId="164" fontId="24" fillId="10" borderId="41" xfId="0" applyNumberFormat="1" applyFont="1" applyFill="1" applyBorder="1" applyAlignment="1">
      <alignment/>
    </xf>
    <xf numFmtId="164" fontId="24" fillId="10" borderId="25" xfId="0" applyNumberFormat="1" applyFont="1" applyFill="1" applyBorder="1" applyAlignment="1">
      <alignment/>
    </xf>
    <xf numFmtId="164" fontId="24" fillId="10" borderId="27" xfId="0" applyNumberFormat="1" applyFont="1" applyFill="1" applyBorder="1" applyAlignment="1">
      <alignment/>
    </xf>
    <xf numFmtId="164" fontId="28" fillId="10" borderId="41" xfId="0" applyNumberFormat="1" applyFont="1" applyFill="1" applyBorder="1" applyAlignment="1">
      <alignment/>
    </xf>
    <xf numFmtId="164" fontId="28" fillId="10" borderId="11" xfId="0" applyNumberFormat="1" applyFont="1" applyFill="1" applyBorder="1" applyAlignment="1">
      <alignment/>
    </xf>
    <xf numFmtId="0" fontId="24" fillId="1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24" fillId="10" borderId="30" xfId="0" applyFont="1" applyFill="1" applyBorder="1" applyAlignment="1">
      <alignment/>
    </xf>
    <xf numFmtId="0" fontId="24" fillId="10" borderId="31" xfId="0" applyFont="1" applyFill="1" applyBorder="1" applyAlignment="1">
      <alignment/>
    </xf>
    <xf numFmtId="164" fontId="24" fillId="10" borderId="42" xfId="0" applyNumberFormat="1" applyFont="1" applyFill="1" applyBorder="1" applyAlignment="1">
      <alignment/>
    </xf>
    <xf numFmtId="164" fontId="24" fillId="10" borderId="30" xfId="0" applyNumberFormat="1" applyFont="1" applyFill="1" applyBorder="1" applyAlignment="1">
      <alignment/>
    </xf>
    <xf numFmtId="164" fontId="24" fillId="10" borderId="33" xfId="0" applyNumberFormat="1" applyFont="1" applyFill="1" applyBorder="1" applyAlignment="1">
      <alignment/>
    </xf>
    <xf numFmtId="164" fontId="24" fillId="10" borderId="31" xfId="0" applyNumberFormat="1" applyFont="1" applyFill="1" applyBorder="1" applyAlignment="1">
      <alignment/>
    </xf>
    <xf numFmtId="164" fontId="24" fillId="10" borderId="36" xfId="0" applyNumberFormat="1" applyFont="1" applyFill="1" applyBorder="1" applyAlignment="1">
      <alignment/>
    </xf>
    <xf numFmtId="0" fontId="24" fillId="10" borderId="36" xfId="0" applyFont="1" applyFill="1" applyBorder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  <sheetName val="01.06.12(опер)"/>
      <sheetName val="01.06.12 (ут)"/>
      <sheetName val="01.07.12(опер)"/>
      <sheetName val="01.07.12 ут"/>
      <sheetName val="01.07.12 ут (2)"/>
      <sheetName val="01.08.12"/>
      <sheetName val="июль зем.им."/>
      <sheetName val="01.09.12 (опер)"/>
      <sheetName val="01.10.12(опер)"/>
      <sheetName val="01.11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4"/>
  <sheetViews>
    <sheetView showZeros="0" tabSelected="1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D5" sqref="CD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3" width="9.875" style="0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7" width="9.125" style="0" customWidth="1"/>
    <col min="78" max="78" width="9.00390625" style="0" customWidth="1"/>
    <col min="79" max="79" width="7.0039062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7"/>
      <c r="Z3" s="6"/>
      <c r="AA3" s="7"/>
      <c r="AF3" s="6"/>
      <c r="AG3" s="7"/>
      <c r="AL3" s="6"/>
      <c r="AM3" s="7"/>
      <c r="AR3" s="6"/>
      <c r="AS3" s="7"/>
      <c r="AX3" s="6"/>
      <c r="AY3" s="7"/>
      <c r="BD3" s="6"/>
      <c r="BE3" s="7"/>
      <c r="BJ3" s="6"/>
      <c r="BK3" s="7"/>
      <c r="BP3" s="6"/>
      <c r="BQ3" s="7"/>
      <c r="BV3" s="6"/>
      <c r="BW3" s="7"/>
      <c r="CB3" s="6"/>
    </row>
    <row r="4" spans="1:80" s="9" customFormat="1" ht="12.75" customHeight="1">
      <c r="A4" s="8" t="s">
        <v>3</v>
      </c>
      <c r="B4" s="8"/>
      <c r="F4" s="10"/>
      <c r="G4" s="10"/>
      <c r="H4" s="10"/>
      <c r="J4" s="10"/>
      <c r="L4" s="10"/>
      <c r="M4" s="10"/>
      <c r="N4" s="10"/>
      <c r="P4" s="10"/>
      <c r="R4" s="10"/>
      <c r="S4" s="10"/>
      <c r="T4" s="10"/>
      <c r="V4" s="10"/>
      <c r="X4" s="10"/>
      <c r="Y4" s="10"/>
      <c r="Z4" s="10"/>
      <c r="AB4" s="10"/>
      <c r="AD4" s="10"/>
      <c r="AE4" s="10"/>
      <c r="AF4" s="10"/>
      <c r="AH4" s="10"/>
      <c r="AJ4" s="10"/>
      <c r="AK4" s="10"/>
      <c r="AL4" s="10"/>
      <c r="AN4" s="10"/>
      <c r="AP4" s="10"/>
      <c r="AQ4" s="10"/>
      <c r="AR4" s="10"/>
      <c r="AT4" s="10"/>
      <c r="AV4" s="10"/>
      <c r="AW4" s="10"/>
      <c r="AX4" s="10"/>
      <c r="AZ4" s="10"/>
      <c r="BB4" s="10"/>
      <c r="BC4" s="10"/>
      <c r="BD4" s="10"/>
      <c r="BF4" s="11"/>
      <c r="BG4" s="11"/>
      <c r="BH4" s="11"/>
      <c r="BI4" s="11"/>
      <c r="BJ4" s="10"/>
      <c r="BL4" s="10"/>
      <c r="BN4" s="10"/>
      <c r="BO4" s="10"/>
      <c r="BP4" s="10"/>
      <c r="BR4" s="10"/>
      <c r="BT4" s="10"/>
      <c r="BU4" s="10"/>
      <c r="BV4" s="10"/>
      <c r="BX4" s="10"/>
      <c r="CB4" s="10"/>
    </row>
    <row r="5" spans="1:80" s="9" customFormat="1" ht="12.75" customHeight="1" thickBot="1">
      <c r="A5" s="12" t="s">
        <v>4</v>
      </c>
      <c r="B5" s="8"/>
      <c r="F5" s="10"/>
      <c r="G5" s="10"/>
      <c r="H5" s="10"/>
      <c r="J5" s="10"/>
      <c r="L5" s="10"/>
      <c r="M5" s="10"/>
      <c r="N5" s="10"/>
      <c r="P5" s="10"/>
      <c r="R5" s="10"/>
      <c r="S5" s="10"/>
      <c r="T5" s="10"/>
      <c r="V5" s="10"/>
      <c r="X5" s="10"/>
      <c r="Y5" s="10"/>
      <c r="Z5" s="10"/>
      <c r="AB5" s="10"/>
      <c r="AD5" s="10"/>
      <c r="AE5" s="10"/>
      <c r="AF5" s="10"/>
      <c r="AH5" s="10"/>
      <c r="AJ5" s="10"/>
      <c r="AK5" s="10"/>
      <c r="AL5" s="10"/>
      <c r="AN5" s="10"/>
      <c r="AP5" s="10"/>
      <c r="AQ5" s="10"/>
      <c r="AR5" s="10"/>
      <c r="AT5" s="10"/>
      <c r="AV5" s="10"/>
      <c r="AW5" s="10"/>
      <c r="AX5" s="10"/>
      <c r="AZ5" s="10"/>
      <c r="BB5" s="10"/>
      <c r="BC5" s="10"/>
      <c r="BD5" s="10"/>
      <c r="BF5" s="11"/>
      <c r="BG5" s="11"/>
      <c r="BH5" s="11"/>
      <c r="BI5" s="11"/>
      <c r="BJ5" s="10"/>
      <c r="BL5" s="10"/>
      <c r="BN5" s="10"/>
      <c r="BO5" s="10"/>
      <c r="BP5" s="10"/>
      <c r="BR5" s="10"/>
      <c r="BT5" s="10"/>
      <c r="BU5" s="10"/>
      <c r="BV5" s="10"/>
      <c r="BX5" s="10"/>
      <c r="CB5" s="10"/>
    </row>
    <row r="6" spans="1:80" s="18" customFormat="1" ht="15" customHeight="1" thickBot="1">
      <c r="A6" s="13" t="s">
        <v>5</v>
      </c>
      <c r="B6" s="14"/>
      <c r="C6" s="15" t="s">
        <v>6</v>
      </c>
      <c r="D6" s="16"/>
      <c r="E6" s="16"/>
      <c r="F6" s="16"/>
      <c r="G6" s="16"/>
      <c r="H6" s="17"/>
      <c r="I6" s="16" t="s">
        <v>7</v>
      </c>
      <c r="J6" s="16"/>
      <c r="K6" s="16"/>
      <c r="L6" s="16"/>
      <c r="M6" s="16"/>
      <c r="N6" s="17"/>
      <c r="O6" s="15" t="s">
        <v>8</v>
      </c>
      <c r="P6" s="16"/>
      <c r="Q6" s="16"/>
      <c r="R6" s="16"/>
      <c r="S6" s="16"/>
      <c r="T6" s="17"/>
      <c r="U6" s="15" t="s">
        <v>9</v>
      </c>
      <c r="V6" s="16"/>
      <c r="W6" s="16"/>
      <c r="X6" s="16"/>
      <c r="Y6" s="16"/>
      <c r="Z6" s="17"/>
      <c r="AA6" s="15" t="s">
        <v>10</v>
      </c>
      <c r="AB6" s="16"/>
      <c r="AC6" s="16"/>
      <c r="AD6" s="16"/>
      <c r="AE6" s="16"/>
      <c r="AF6" s="17"/>
      <c r="AG6" s="15" t="s">
        <v>11</v>
      </c>
      <c r="AH6" s="16"/>
      <c r="AI6" s="16"/>
      <c r="AJ6" s="16"/>
      <c r="AK6" s="16"/>
      <c r="AL6" s="17"/>
      <c r="AM6" s="15" t="s">
        <v>12</v>
      </c>
      <c r="AN6" s="16"/>
      <c r="AO6" s="16"/>
      <c r="AP6" s="16"/>
      <c r="AQ6" s="16"/>
      <c r="AR6" s="17"/>
      <c r="AS6" s="15" t="s">
        <v>13</v>
      </c>
      <c r="AT6" s="16"/>
      <c r="AU6" s="16"/>
      <c r="AV6" s="16"/>
      <c r="AW6" s="16"/>
      <c r="AX6" s="17"/>
      <c r="AY6" s="15" t="s">
        <v>14</v>
      </c>
      <c r="AZ6" s="16"/>
      <c r="BA6" s="16"/>
      <c r="BB6" s="16"/>
      <c r="BC6" s="16"/>
      <c r="BD6" s="17"/>
      <c r="BE6" s="15" t="s">
        <v>15</v>
      </c>
      <c r="BF6" s="16"/>
      <c r="BG6" s="16"/>
      <c r="BH6" s="16"/>
      <c r="BI6" s="16"/>
      <c r="BJ6" s="17"/>
      <c r="BK6" s="15" t="s">
        <v>16</v>
      </c>
      <c r="BL6" s="16"/>
      <c r="BM6" s="16"/>
      <c r="BN6" s="16"/>
      <c r="BO6" s="16"/>
      <c r="BP6" s="17"/>
      <c r="BQ6" s="15" t="s">
        <v>17</v>
      </c>
      <c r="BR6" s="16"/>
      <c r="BS6" s="16"/>
      <c r="BT6" s="16"/>
      <c r="BU6" s="16"/>
      <c r="BV6" s="17"/>
      <c r="BW6" s="15" t="s">
        <v>18</v>
      </c>
      <c r="BX6" s="16"/>
      <c r="BY6" s="16"/>
      <c r="BZ6" s="16"/>
      <c r="CA6" s="16"/>
      <c r="CB6" s="17"/>
    </row>
    <row r="7" spans="1:80" s="30" customFormat="1" ht="15" customHeight="1">
      <c r="A7" s="19"/>
      <c r="B7" s="20"/>
      <c r="C7" s="21" t="s">
        <v>19</v>
      </c>
      <c r="D7" s="22" t="s">
        <v>20</v>
      </c>
      <c r="E7" s="23"/>
      <c r="F7" s="24" t="s">
        <v>21</v>
      </c>
      <c r="G7" s="25"/>
      <c r="H7" s="26" t="s">
        <v>22</v>
      </c>
      <c r="I7" s="27" t="s">
        <v>19</v>
      </c>
      <c r="J7" s="22" t="s">
        <v>20</v>
      </c>
      <c r="K7" s="23"/>
      <c r="L7" s="24" t="s">
        <v>21</v>
      </c>
      <c r="M7" s="25"/>
      <c r="N7" s="28" t="s">
        <v>22</v>
      </c>
      <c r="O7" s="21" t="s">
        <v>19</v>
      </c>
      <c r="P7" s="22" t="s">
        <v>20</v>
      </c>
      <c r="Q7" s="23"/>
      <c r="R7" s="24" t="s">
        <v>21</v>
      </c>
      <c r="S7" s="25"/>
      <c r="T7" s="28" t="s">
        <v>22</v>
      </c>
      <c r="U7" s="21" t="s">
        <v>19</v>
      </c>
      <c r="V7" s="22" t="s">
        <v>20</v>
      </c>
      <c r="W7" s="23"/>
      <c r="X7" s="24" t="s">
        <v>21</v>
      </c>
      <c r="Y7" s="25"/>
      <c r="Z7" s="28" t="s">
        <v>22</v>
      </c>
      <c r="AA7" s="21" t="s">
        <v>19</v>
      </c>
      <c r="AB7" s="22" t="s">
        <v>20</v>
      </c>
      <c r="AC7" s="23"/>
      <c r="AD7" s="24" t="s">
        <v>21</v>
      </c>
      <c r="AE7" s="25"/>
      <c r="AF7" s="28" t="s">
        <v>22</v>
      </c>
      <c r="AG7" s="21" t="s">
        <v>19</v>
      </c>
      <c r="AH7" s="22" t="s">
        <v>20</v>
      </c>
      <c r="AI7" s="23"/>
      <c r="AJ7" s="24" t="s">
        <v>21</v>
      </c>
      <c r="AK7" s="25"/>
      <c r="AL7" s="28" t="s">
        <v>22</v>
      </c>
      <c r="AM7" s="21" t="s">
        <v>19</v>
      </c>
      <c r="AN7" s="22" t="s">
        <v>20</v>
      </c>
      <c r="AO7" s="23"/>
      <c r="AP7" s="24" t="s">
        <v>21</v>
      </c>
      <c r="AQ7" s="25"/>
      <c r="AR7" s="28" t="s">
        <v>22</v>
      </c>
      <c r="AS7" s="21" t="s">
        <v>19</v>
      </c>
      <c r="AT7" s="22" t="s">
        <v>20</v>
      </c>
      <c r="AU7" s="23"/>
      <c r="AV7" s="24" t="s">
        <v>21</v>
      </c>
      <c r="AW7" s="25"/>
      <c r="AX7" s="28" t="s">
        <v>22</v>
      </c>
      <c r="AY7" s="21" t="s">
        <v>19</v>
      </c>
      <c r="AZ7" s="22" t="s">
        <v>20</v>
      </c>
      <c r="BA7" s="23"/>
      <c r="BB7" s="24" t="s">
        <v>21</v>
      </c>
      <c r="BC7" s="25"/>
      <c r="BD7" s="28" t="s">
        <v>22</v>
      </c>
      <c r="BE7" s="21" t="s">
        <v>19</v>
      </c>
      <c r="BF7" s="22" t="s">
        <v>20</v>
      </c>
      <c r="BG7" s="23"/>
      <c r="BH7" s="24" t="s">
        <v>21</v>
      </c>
      <c r="BI7" s="25"/>
      <c r="BJ7" s="28" t="s">
        <v>22</v>
      </c>
      <c r="BK7" s="21" t="s">
        <v>19</v>
      </c>
      <c r="BL7" s="22" t="s">
        <v>20</v>
      </c>
      <c r="BM7" s="23"/>
      <c r="BN7" s="24" t="s">
        <v>21</v>
      </c>
      <c r="BO7" s="25"/>
      <c r="BP7" s="28" t="s">
        <v>22</v>
      </c>
      <c r="BQ7" s="21" t="s">
        <v>19</v>
      </c>
      <c r="BR7" s="22" t="s">
        <v>20</v>
      </c>
      <c r="BS7" s="23"/>
      <c r="BT7" s="24" t="s">
        <v>21</v>
      </c>
      <c r="BU7" s="25"/>
      <c r="BV7" s="28" t="s">
        <v>22</v>
      </c>
      <c r="BW7" s="21" t="s">
        <v>19</v>
      </c>
      <c r="BX7" s="22" t="s">
        <v>20</v>
      </c>
      <c r="BY7" s="23"/>
      <c r="BZ7" s="24" t="s">
        <v>21</v>
      </c>
      <c r="CA7" s="25"/>
      <c r="CB7" s="29" t="s">
        <v>22</v>
      </c>
    </row>
    <row r="8" spans="1:80" ht="12.75">
      <c r="A8" s="31"/>
      <c r="B8" s="32"/>
      <c r="C8" s="33" t="s">
        <v>23</v>
      </c>
      <c r="D8" s="34" t="s">
        <v>23</v>
      </c>
      <c r="E8" s="35" t="s">
        <v>24</v>
      </c>
      <c r="F8" s="35" t="s">
        <v>25</v>
      </c>
      <c r="G8" s="36" t="s">
        <v>26</v>
      </c>
      <c r="H8" s="37" t="s">
        <v>27</v>
      </c>
      <c r="I8" s="38" t="s">
        <v>23</v>
      </c>
      <c r="J8" s="34" t="s">
        <v>23</v>
      </c>
      <c r="K8" s="35" t="s">
        <v>24</v>
      </c>
      <c r="L8" s="35" t="s">
        <v>25</v>
      </c>
      <c r="M8" s="36" t="s">
        <v>26</v>
      </c>
      <c r="N8" s="39" t="s">
        <v>27</v>
      </c>
      <c r="O8" s="33" t="s">
        <v>23</v>
      </c>
      <c r="P8" s="34" t="s">
        <v>23</v>
      </c>
      <c r="Q8" s="35" t="s">
        <v>24</v>
      </c>
      <c r="R8" s="35" t="s">
        <v>25</v>
      </c>
      <c r="S8" s="36" t="s">
        <v>26</v>
      </c>
      <c r="T8" s="39" t="s">
        <v>27</v>
      </c>
      <c r="U8" s="33" t="s">
        <v>23</v>
      </c>
      <c r="V8" s="34" t="s">
        <v>23</v>
      </c>
      <c r="W8" s="35" t="s">
        <v>24</v>
      </c>
      <c r="X8" s="35" t="s">
        <v>25</v>
      </c>
      <c r="Y8" s="36" t="s">
        <v>26</v>
      </c>
      <c r="Z8" s="39" t="s">
        <v>27</v>
      </c>
      <c r="AA8" s="33" t="s">
        <v>23</v>
      </c>
      <c r="AB8" s="34" t="s">
        <v>23</v>
      </c>
      <c r="AC8" s="35" t="s">
        <v>24</v>
      </c>
      <c r="AD8" s="35" t="s">
        <v>25</v>
      </c>
      <c r="AE8" s="36" t="s">
        <v>26</v>
      </c>
      <c r="AF8" s="39" t="s">
        <v>27</v>
      </c>
      <c r="AG8" s="33" t="s">
        <v>23</v>
      </c>
      <c r="AH8" s="34" t="s">
        <v>23</v>
      </c>
      <c r="AI8" s="35" t="s">
        <v>24</v>
      </c>
      <c r="AJ8" s="35" t="s">
        <v>25</v>
      </c>
      <c r="AK8" s="36" t="s">
        <v>26</v>
      </c>
      <c r="AL8" s="39" t="s">
        <v>27</v>
      </c>
      <c r="AM8" s="33" t="s">
        <v>23</v>
      </c>
      <c r="AN8" s="34" t="s">
        <v>23</v>
      </c>
      <c r="AO8" s="35" t="s">
        <v>24</v>
      </c>
      <c r="AP8" s="35" t="s">
        <v>25</v>
      </c>
      <c r="AQ8" s="36" t="s">
        <v>26</v>
      </c>
      <c r="AR8" s="39" t="s">
        <v>27</v>
      </c>
      <c r="AS8" s="33" t="s">
        <v>23</v>
      </c>
      <c r="AT8" s="34" t="s">
        <v>23</v>
      </c>
      <c r="AU8" s="35" t="s">
        <v>24</v>
      </c>
      <c r="AV8" s="35" t="s">
        <v>25</v>
      </c>
      <c r="AW8" s="36" t="s">
        <v>26</v>
      </c>
      <c r="AX8" s="39" t="s">
        <v>27</v>
      </c>
      <c r="AY8" s="33" t="s">
        <v>23</v>
      </c>
      <c r="AZ8" s="34" t="s">
        <v>23</v>
      </c>
      <c r="BA8" s="35" t="s">
        <v>24</v>
      </c>
      <c r="BB8" s="35" t="s">
        <v>25</v>
      </c>
      <c r="BC8" s="36" t="s">
        <v>26</v>
      </c>
      <c r="BD8" s="39" t="s">
        <v>27</v>
      </c>
      <c r="BE8" s="33" t="s">
        <v>23</v>
      </c>
      <c r="BF8" s="34" t="s">
        <v>23</v>
      </c>
      <c r="BG8" s="35" t="s">
        <v>24</v>
      </c>
      <c r="BH8" s="35" t="s">
        <v>25</v>
      </c>
      <c r="BI8" s="36" t="s">
        <v>26</v>
      </c>
      <c r="BJ8" s="39" t="s">
        <v>27</v>
      </c>
      <c r="BK8" s="33" t="s">
        <v>23</v>
      </c>
      <c r="BL8" s="34" t="s">
        <v>23</v>
      </c>
      <c r="BM8" s="35" t="s">
        <v>24</v>
      </c>
      <c r="BN8" s="35" t="s">
        <v>25</v>
      </c>
      <c r="BO8" s="36" t="s">
        <v>26</v>
      </c>
      <c r="BP8" s="39" t="s">
        <v>27</v>
      </c>
      <c r="BQ8" s="33" t="s">
        <v>23</v>
      </c>
      <c r="BR8" s="34" t="s">
        <v>23</v>
      </c>
      <c r="BS8" s="35" t="s">
        <v>24</v>
      </c>
      <c r="BT8" s="35" t="s">
        <v>25</v>
      </c>
      <c r="BU8" s="36" t="s">
        <v>26</v>
      </c>
      <c r="BV8" s="39" t="s">
        <v>27</v>
      </c>
      <c r="BW8" s="33" t="s">
        <v>23</v>
      </c>
      <c r="BX8" s="34" t="s">
        <v>23</v>
      </c>
      <c r="BY8" s="35" t="s">
        <v>24</v>
      </c>
      <c r="BZ8" s="35" t="s">
        <v>25</v>
      </c>
      <c r="CA8" s="36" t="s">
        <v>26</v>
      </c>
      <c r="CB8" s="40" t="s">
        <v>27</v>
      </c>
    </row>
    <row r="9" spans="1:80" s="50" customFormat="1" ht="12.75">
      <c r="A9" s="41" t="s">
        <v>28</v>
      </c>
      <c r="B9" s="42"/>
      <c r="C9" s="43">
        <f>SUM(C10:C17)</f>
        <v>88701.2</v>
      </c>
      <c r="D9" s="44">
        <f>SUM(D10:D17)</f>
        <v>62635.1</v>
      </c>
      <c r="E9" s="45">
        <f>SUM(E10:E17)</f>
        <v>56933.5</v>
      </c>
      <c r="F9" s="44">
        <f>E9-D9</f>
        <v>-5701.5999999999985</v>
      </c>
      <c r="G9" s="46">
        <f aca="true" t="shared" si="0" ref="G9:G14">E9/D9%</f>
        <v>90.89711679234168</v>
      </c>
      <c r="H9" s="47">
        <f aca="true" t="shared" si="1" ref="H9:H14">E9/C9%</f>
        <v>64.18571563857084</v>
      </c>
      <c r="I9" s="45">
        <f>SUM(I10:I17)</f>
        <v>4380.9</v>
      </c>
      <c r="J9" s="44">
        <f>SUM(J10:J17)</f>
        <v>2345.9</v>
      </c>
      <c r="K9" s="45">
        <f>SUM(K10:K17)</f>
        <v>1911.8000000000002</v>
      </c>
      <c r="L9" s="44">
        <f aca="true" t="shared" si="2" ref="L9:L30">K9-J9</f>
        <v>-434.0999999999999</v>
      </c>
      <c r="M9" s="46">
        <f aca="true" t="shared" si="3" ref="M9:M15">K9/J9%</f>
        <v>81.49537490941644</v>
      </c>
      <c r="N9" s="48">
        <f>K9/I9%</f>
        <v>43.63943481932937</v>
      </c>
      <c r="O9" s="43">
        <f>SUM(O10:O17)</f>
        <v>9773.6</v>
      </c>
      <c r="P9" s="44">
        <f>SUM(P10:P17)</f>
        <v>7683.9</v>
      </c>
      <c r="Q9" s="45">
        <f>SUM(Q10:Q17)</f>
        <v>8082.999999999999</v>
      </c>
      <c r="R9" s="44">
        <f aca="true" t="shared" si="4" ref="R9:R30">Q9-P9</f>
        <v>399.09999999999945</v>
      </c>
      <c r="S9" s="46">
        <f aca="true" t="shared" si="5" ref="S9:S15">Q9/P9%</f>
        <v>105.19397701687944</v>
      </c>
      <c r="T9" s="48">
        <f>Q9/O9%</f>
        <v>82.70238192682326</v>
      </c>
      <c r="U9" s="43">
        <f>SUM(U10:U17)</f>
        <v>8977.2</v>
      </c>
      <c r="V9" s="44">
        <f>SUM(V10:V17)</f>
        <v>5063.4</v>
      </c>
      <c r="W9" s="45">
        <f>SUM(W10:W17)</f>
        <v>5411.7</v>
      </c>
      <c r="X9" s="44">
        <f aca="true" t="shared" si="6" ref="X9:X30">W9-V9</f>
        <v>348.3000000000002</v>
      </c>
      <c r="Y9" s="46">
        <f aca="true" t="shared" si="7" ref="Y9:Y15">W9/V9%</f>
        <v>106.87877710629222</v>
      </c>
      <c r="Z9" s="48">
        <f>W9/U9%</f>
        <v>60.28271621440983</v>
      </c>
      <c r="AA9" s="43">
        <f>SUM(AA10:AA17)</f>
        <v>5914.5</v>
      </c>
      <c r="AB9" s="44">
        <f>SUM(AB10:AB17)</f>
        <v>1469.7</v>
      </c>
      <c r="AC9" s="45">
        <f>SUM(AC10:AC17)</f>
        <v>3001.2999999999997</v>
      </c>
      <c r="AD9" s="44">
        <f aca="true" t="shared" si="8" ref="AD9:AD30">AC9-AB9</f>
        <v>1531.5999999999997</v>
      </c>
      <c r="AE9" s="46">
        <f aca="true" t="shared" si="9" ref="AE9:AE15">AC9/AB9%</f>
        <v>204.21174389331154</v>
      </c>
      <c r="AF9" s="48">
        <f>AC9/AA9%</f>
        <v>50.744779778510434</v>
      </c>
      <c r="AG9" s="43">
        <f>SUM(AG10:AG17)</f>
        <v>3774.2</v>
      </c>
      <c r="AH9" s="44">
        <f>SUM(AH10:AH17)</f>
        <v>2459.8</v>
      </c>
      <c r="AI9" s="44">
        <f>SUM(AI10:AI17)</f>
        <v>2432.2000000000003</v>
      </c>
      <c r="AJ9" s="44">
        <f aca="true" t="shared" si="10" ref="AJ9:AJ30">AI9-AH9</f>
        <v>-27.59999999999991</v>
      </c>
      <c r="AK9" s="46">
        <f aca="true" t="shared" si="11" ref="AK9:AK15">AI9/AH9%</f>
        <v>98.87795755752501</v>
      </c>
      <c r="AL9" s="48">
        <f>AI9/AG9%</f>
        <v>64.44279582428065</v>
      </c>
      <c r="AM9" s="43">
        <f>SUM(AM10:AM17)</f>
        <v>4459.099999999999</v>
      </c>
      <c r="AN9" s="44">
        <f>SUM(AN10:AN17)</f>
        <v>2050.6</v>
      </c>
      <c r="AO9" s="45">
        <f>SUM(AO10:AO17)</f>
        <v>2255.6000000000004</v>
      </c>
      <c r="AP9" s="44">
        <f aca="true" t="shared" si="12" ref="AP9:AP30">AO9-AN9</f>
        <v>205.00000000000045</v>
      </c>
      <c r="AQ9" s="46">
        <f aca="true" t="shared" si="13" ref="AQ9:AQ15">AO9/AN9%</f>
        <v>109.99707402711404</v>
      </c>
      <c r="AR9" s="48">
        <f>AO9/AM9%</f>
        <v>50.5841986050997</v>
      </c>
      <c r="AS9" s="43">
        <f>SUM(AS10:AS17)</f>
        <v>3765.3999999999996</v>
      </c>
      <c r="AT9" s="44">
        <f>SUM(AT10:AT17)</f>
        <v>1159.6999999999998</v>
      </c>
      <c r="AU9" s="45">
        <f>SUM(AU10:AU17)</f>
        <v>1880.4</v>
      </c>
      <c r="AV9" s="44">
        <f aca="true" t="shared" si="14" ref="AV9:AV30">AU9-AT9</f>
        <v>720.7000000000003</v>
      </c>
      <c r="AW9" s="46">
        <f aca="true" t="shared" si="15" ref="AW9:AW15">AU9/AT9%</f>
        <v>162.14538242648965</v>
      </c>
      <c r="AX9" s="48">
        <f>AU9/AS9%</f>
        <v>49.93891751208372</v>
      </c>
      <c r="AY9" s="43">
        <f>SUM(AY10:AY17)</f>
        <v>8650.5</v>
      </c>
      <c r="AZ9" s="44">
        <f>SUM(AZ10:AZ17)</f>
        <v>4222.5</v>
      </c>
      <c r="BA9" s="45">
        <f>SUM(BA10:BA17)</f>
        <v>4330.2</v>
      </c>
      <c r="BB9" s="44">
        <f aca="true" t="shared" si="16" ref="BB9:BB25">BA9-AZ9</f>
        <v>107.69999999999982</v>
      </c>
      <c r="BC9" s="46">
        <f aca="true" t="shared" si="17" ref="BC9:BC15">BA9/AZ9%</f>
        <v>102.55062166962699</v>
      </c>
      <c r="BD9" s="48">
        <f>BA9/AY9%</f>
        <v>50.05722212588868</v>
      </c>
      <c r="BE9" s="43">
        <f>SUM(BE10:BE17)</f>
        <v>1969.9</v>
      </c>
      <c r="BF9" s="44">
        <f>SUM(BF10:BF17)</f>
        <v>583.3</v>
      </c>
      <c r="BG9" s="45">
        <f>SUM(BG10:BG17)</f>
        <v>833.3000000000001</v>
      </c>
      <c r="BH9" s="44">
        <f aca="true" t="shared" si="18" ref="BH9:BH25">BG9-BF9</f>
        <v>250.0000000000001</v>
      </c>
      <c r="BI9" s="46">
        <f aca="true" t="shared" si="19" ref="BI9:BI15">BG9/BF9%</f>
        <v>142.8595919766844</v>
      </c>
      <c r="BJ9" s="48">
        <f>BG9/BE9%</f>
        <v>42.30163967714097</v>
      </c>
      <c r="BK9" s="43">
        <f>SUM(BK10:BK17)</f>
        <v>4171.900000000001</v>
      </c>
      <c r="BL9" s="44">
        <f>SUM(BL10:BL17)</f>
        <v>1981.9</v>
      </c>
      <c r="BM9" s="45">
        <f>SUM(BM10:BM17)</f>
        <v>2254.8</v>
      </c>
      <c r="BN9" s="44">
        <f aca="true" t="shared" si="20" ref="BN9:BN25">BM9-BL9</f>
        <v>272.9000000000001</v>
      </c>
      <c r="BO9" s="46">
        <f aca="true" t="shared" si="21" ref="BO9:BO15">BM9/BL9%</f>
        <v>113.76961501589383</v>
      </c>
      <c r="BP9" s="48">
        <f>BM9/BK9%</f>
        <v>54.047316570387586</v>
      </c>
      <c r="BQ9" s="43">
        <f>SUM(BQ10:BQ17)</f>
        <v>9210.5</v>
      </c>
      <c r="BR9" s="44">
        <f>SUM(BR10:BR17)</f>
        <v>6206.6</v>
      </c>
      <c r="BS9" s="45">
        <f>SUM(BS10:BS17)</f>
        <v>5880.8</v>
      </c>
      <c r="BT9" s="44">
        <f aca="true" t="shared" si="22" ref="BT9:BT25">BS9-BR9</f>
        <v>-325.8000000000002</v>
      </c>
      <c r="BU9" s="46">
        <f aca="true" t="shared" si="23" ref="BU9:BU15">BS9/BR9%</f>
        <v>94.75074920246189</v>
      </c>
      <c r="BV9" s="48">
        <f>BS9/BQ9%</f>
        <v>63.84886813962326</v>
      </c>
      <c r="BW9" s="43">
        <f aca="true" t="shared" si="24" ref="BW9:BY24">C9+I9+O9+U9+AA9+AG9+AM9+AS9+AY9+BE9+BK9+BQ9</f>
        <v>153748.89999999997</v>
      </c>
      <c r="BX9" s="44">
        <f>D9+J9+P9+V9+AB9+AH9+AN9+AT9+AZ9+BF9+BL9+BR9</f>
        <v>97862.4</v>
      </c>
      <c r="BY9" s="44">
        <f>E9+K9+Q9+W9+AC9+AI9+AO9+AU9+BA9+BG9+BM9+BS9</f>
        <v>95208.6</v>
      </c>
      <c r="BZ9" s="44">
        <f>BY9-BX9</f>
        <v>-2653.7999999999884</v>
      </c>
      <c r="CA9" s="46">
        <f>BY9/BX9%</f>
        <v>97.2882332744752</v>
      </c>
      <c r="CB9" s="49">
        <f>BY9/BW9%</f>
        <v>61.92473572168649</v>
      </c>
    </row>
    <row r="10" spans="1:80" ht="12.75">
      <c r="A10" s="51" t="s">
        <v>29</v>
      </c>
      <c r="B10" s="52"/>
      <c r="C10" s="53">
        <v>37924.6</v>
      </c>
      <c r="D10" s="54">
        <v>27043</v>
      </c>
      <c r="E10" s="55">
        <v>22216.3</v>
      </c>
      <c r="F10" s="56">
        <f aca="true" t="shared" si="25" ref="F10:F25">E10-D10</f>
        <v>-4826.700000000001</v>
      </c>
      <c r="G10" s="57">
        <f t="shared" si="0"/>
        <v>82.15175831083829</v>
      </c>
      <c r="H10" s="58">
        <f t="shared" si="1"/>
        <v>58.58018278373404</v>
      </c>
      <c r="I10" s="59">
        <v>710</v>
      </c>
      <c r="J10" s="54">
        <v>495</v>
      </c>
      <c r="K10" s="55">
        <v>453.3</v>
      </c>
      <c r="L10" s="56">
        <f t="shared" si="2"/>
        <v>-41.69999999999999</v>
      </c>
      <c r="M10" s="57">
        <f t="shared" si="3"/>
        <v>91.57575757575758</v>
      </c>
      <c r="N10" s="60">
        <f>K10/I10%</f>
        <v>63.845070422535215</v>
      </c>
      <c r="O10" s="53">
        <v>1106.7</v>
      </c>
      <c r="P10" s="54">
        <v>845.4</v>
      </c>
      <c r="Q10" s="55">
        <v>880</v>
      </c>
      <c r="R10" s="56">
        <f t="shared" si="4"/>
        <v>34.60000000000002</v>
      </c>
      <c r="S10" s="57">
        <f>Q10/P10%</f>
        <v>104.09273716583864</v>
      </c>
      <c r="T10" s="60">
        <f>Q10/O10%</f>
        <v>79.5156772386374</v>
      </c>
      <c r="U10" s="53">
        <v>4065.7</v>
      </c>
      <c r="V10" s="54">
        <v>3206.2</v>
      </c>
      <c r="W10" s="55">
        <v>3237.7</v>
      </c>
      <c r="X10" s="56">
        <f t="shared" si="6"/>
        <v>31.5</v>
      </c>
      <c r="Y10" s="57">
        <f t="shared" si="7"/>
        <v>100.98247146154326</v>
      </c>
      <c r="Z10" s="60">
        <f>W10/U10%</f>
        <v>79.63450328356741</v>
      </c>
      <c r="AA10" s="53">
        <v>815.9</v>
      </c>
      <c r="AB10" s="54">
        <v>577.7</v>
      </c>
      <c r="AC10" s="55">
        <v>605</v>
      </c>
      <c r="AD10" s="56">
        <f t="shared" si="8"/>
        <v>27.299999999999955</v>
      </c>
      <c r="AE10" s="57">
        <f t="shared" si="9"/>
        <v>104.72563614332698</v>
      </c>
      <c r="AF10" s="60">
        <f>AC10/AA10%</f>
        <v>74.15124402500308</v>
      </c>
      <c r="AG10" s="53">
        <v>1435.3</v>
      </c>
      <c r="AH10" s="54">
        <v>1096.5</v>
      </c>
      <c r="AI10" s="54">
        <v>795.7</v>
      </c>
      <c r="AJ10" s="56">
        <f t="shared" si="10"/>
        <v>-300.79999999999995</v>
      </c>
      <c r="AK10" s="57">
        <f t="shared" si="11"/>
        <v>72.56725946192431</v>
      </c>
      <c r="AL10" s="60">
        <f>AI10/AG10%</f>
        <v>55.4378875496412</v>
      </c>
      <c r="AM10" s="53">
        <v>489.6</v>
      </c>
      <c r="AN10" s="54">
        <v>340.8</v>
      </c>
      <c r="AO10" s="55">
        <v>278.3</v>
      </c>
      <c r="AP10" s="56">
        <f t="shared" si="12"/>
        <v>-62.5</v>
      </c>
      <c r="AQ10" s="57">
        <f t="shared" si="13"/>
        <v>81.66079812206573</v>
      </c>
      <c r="AR10" s="60">
        <f>AO10/AM10%</f>
        <v>56.84232026143791</v>
      </c>
      <c r="AS10" s="53">
        <v>643.3</v>
      </c>
      <c r="AT10" s="54">
        <v>450.3</v>
      </c>
      <c r="AU10" s="55">
        <v>406.1</v>
      </c>
      <c r="AV10" s="56">
        <f t="shared" si="14"/>
        <v>-44.19999999999999</v>
      </c>
      <c r="AW10" s="57">
        <f t="shared" si="15"/>
        <v>90.18432156340218</v>
      </c>
      <c r="AX10" s="60">
        <f>AU10/AS10%</f>
        <v>63.12762319291156</v>
      </c>
      <c r="AY10" s="53">
        <v>1885.6</v>
      </c>
      <c r="AZ10" s="54">
        <v>1377.3</v>
      </c>
      <c r="BA10" s="55">
        <v>955.4</v>
      </c>
      <c r="BB10" s="56">
        <f t="shared" si="16"/>
        <v>-421.9</v>
      </c>
      <c r="BC10" s="57">
        <f t="shared" si="17"/>
        <v>69.3676032817832</v>
      </c>
      <c r="BD10" s="60">
        <f>BA10/AY10%</f>
        <v>50.668222316504036</v>
      </c>
      <c r="BE10" s="53">
        <v>308.5</v>
      </c>
      <c r="BF10" s="54">
        <v>243.2</v>
      </c>
      <c r="BG10" s="55">
        <v>279.6</v>
      </c>
      <c r="BH10" s="56">
        <f t="shared" si="18"/>
        <v>36.400000000000034</v>
      </c>
      <c r="BI10" s="57">
        <f t="shared" si="19"/>
        <v>114.9671052631579</v>
      </c>
      <c r="BJ10" s="60">
        <f>BG10/BE10%</f>
        <v>90.63209076175042</v>
      </c>
      <c r="BK10" s="53">
        <v>913.5</v>
      </c>
      <c r="BL10" s="54">
        <v>631.2</v>
      </c>
      <c r="BM10" s="55">
        <v>640.2</v>
      </c>
      <c r="BN10" s="56">
        <f t="shared" si="20"/>
        <v>9</v>
      </c>
      <c r="BO10" s="57">
        <f t="shared" si="21"/>
        <v>101.425855513308</v>
      </c>
      <c r="BP10" s="60">
        <f>BM10/BK10%</f>
        <v>70.08210180623975</v>
      </c>
      <c r="BQ10" s="53">
        <v>3036.9</v>
      </c>
      <c r="BR10" s="54">
        <v>2287.5</v>
      </c>
      <c r="BS10" s="55">
        <v>2110.9</v>
      </c>
      <c r="BT10" s="56">
        <f t="shared" si="22"/>
        <v>-176.5999999999999</v>
      </c>
      <c r="BU10" s="57">
        <f t="shared" si="23"/>
        <v>92.27978142076503</v>
      </c>
      <c r="BV10" s="60">
        <f>BS10/BQ10%</f>
        <v>69.50838025618229</v>
      </c>
      <c r="BW10" s="61">
        <f t="shared" si="24"/>
        <v>53335.6</v>
      </c>
      <c r="BX10" s="62">
        <f>D10+J10+P10+V10+AB10+AH10+AN10+AT10+AZ10+BF10+BL10+BR10</f>
        <v>38594.100000000006</v>
      </c>
      <c r="BY10" s="62">
        <f>E10+K10+Q10+W10+AC10+AI10+AO10+AU10+BA10+BG10+BM10+BS10</f>
        <v>32858.5</v>
      </c>
      <c r="BZ10" s="56">
        <f>BY10-BX10</f>
        <v>-5735.600000000006</v>
      </c>
      <c r="CA10" s="57">
        <f>BY10/BX10%</f>
        <v>85.13866109068483</v>
      </c>
      <c r="CB10" s="63">
        <f>BY10/BW10%</f>
        <v>61.60706919955902</v>
      </c>
    </row>
    <row r="11" spans="1:80" ht="24.75" customHeight="1">
      <c r="A11" s="64" t="s">
        <v>30</v>
      </c>
      <c r="B11" s="52"/>
      <c r="C11" s="53">
        <v>12051.6</v>
      </c>
      <c r="D11" s="54">
        <v>9075.2</v>
      </c>
      <c r="E11" s="55">
        <v>8456.8</v>
      </c>
      <c r="F11" s="56">
        <f t="shared" si="25"/>
        <v>-618.4000000000015</v>
      </c>
      <c r="G11" s="57">
        <f t="shared" si="0"/>
        <v>93.18582510578277</v>
      </c>
      <c r="H11" s="58">
        <f t="shared" si="1"/>
        <v>70.17159547280028</v>
      </c>
      <c r="I11" s="59">
        <v>81.7</v>
      </c>
      <c r="J11" s="54">
        <v>53.8</v>
      </c>
      <c r="K11" s="55">
        <v>34.2</v>
      </c>
      <c r="L11" s="56">
        <f t="shared" si="2"/>
        <v>-19.599999999999994</v>
      </c>
      <c r="M11" s="57">
        <f t="shared" si="3"/>
        <v>63.568773234200755</v>
      </c>
      <c r="N11" s="60">
        <f aca="true" t="shared" si="26" ref="N11:N31">K11/I11%</f>
        <v>41.86046511627907</v>
      </c>
      <c r="O11" s="53">
        <v>366.5</v>
      </c>
      <c r="P11" s="54">
        <v>265.7</v>
      </c>
      <c r="Q11" s="55">
        <v>306.1</v>
      </c>
      <c r="R11" s="56">
        <f t="shared" si="4"/>
        <v>40.400000000000034</v>
      </c>
      <c r="S11" s="57">
        <f t="shared" si="5"/>
        <v>115.20511855476101</v>
      </c>
      <c r="T11" s="60">
        <f aca="true" t="shared" si="27" ref="T11:T31">Q11/O11%</f>
        <v>83.51978171896317</v>
      </c>
      <c r="U11" s="53"/>
      <c r="V11" s="54"/>
      <c r="W11" s="55"/>
      <c r="X11" s="56">
        <f t="shared" si="6"/>
        <v>0</v>
      </c>
      <c r="Y11" s="57"/>
      <c r="Z11" s="60"/>
      <c r="AA11" s="53">
        <v>0.8</v>
      </c>
      <c r="AB11" s="54">
        <v>0.8</v>
      </c>
      <c r="AC11" s="55">
        <v>2.1</v>
      </c>
      <c r="AD11" s="56">
        <f t="shared" si="8"/>
        <v>1.3</v>
      </c>
      <c r="AE11" s="57">
        <f t="shared" si="9"/>
        <v>262.5</v>
      </c>
      <c r="AF11" s="60">
        <f aca="true" t="shared" si="28" ref="AF11:AF31">AC11/AA11%</f>
        <v>262.5</v>
      </c>
      <c r="AG11" s="53">
        <v>314.3</v>
      </c>
      <c r="AH11" s="54">
        <v>223.2</v>
      </c>
      <c r="AI11" s="54">
        <v>214</v>
      </c>
      <c r="AJ11" s="56">
        <f t="shared" si="10"/>
        <v>-9.199999999999989</v>
      </c>
      <c r="AK11" s="57">
        <f t="shared" si="11"/>
        <v>95.87813620071685</v>
      </c>
      <c r="AL11" s="60">
        <f aca="true" t="shared" si="29" ref="AL11:AL31">AI11/AG11%</f>
        <v>68.08781419026407</v>
      </c>
      <c r="AM11" s="53">
        <v>560</v>
      </c>
      <c r="AN11" s="54">
        <v>522</v>
      </c>
      <c r="AO11" s="55">
        <v>523.1</v>
      </c>
      <c r="AP11" s="56">
        <f t="shared" si="12"/>
        <v>1.1000000000000227</v>
      </c>
      <c r="AQ11" s="57">
        <f t="shared" si="13"/>
        <v>100.21072796934867</v>
      </c>
      <c r="AR11" s="60">
        <f aca="true" t="shared" si="30" ref="AR11:AR31">AO11/AM11%</f>
        <v>93.41071428571429</v>
      </c>
      <c r="AS11" s="53">
        <v>211.3</v>
      </c>
      <c r="AT11" s="54">
        <v>157.9</v>
      </c>
      <c r="AU11" s="55">
        <v>90.6</v>
      </c>
      <c r="AV11" s="56">
        <f t="shared" si="14"/>
        <v>-67.30000000000001</v>
      </c>
      <c r="AW11" s="57">
        <f t="shared" si="15"/>
        <v>57.37808739708676</v>
      </c>
      <c r="AX11" s="60">
        <f aca="true" t="shared" si="31" ref="AX11:AX31">AU11/AS11%</f>
        <v>42.87742546142925</v>
      </c>
      <c r="AY11" s="53">
        <v>500.4</v>
      </c>
      <c r="AZ11" s="54">
        <v>361.3</v>
      </c>
      <c r="BA11" s="55">
        <v>418.9</v>
      </c>
      <c r="BB11" s="56">
        <f t="shared" si="16"/>
        <v>57.599999999999966</v>
      </c>
      <c r="BC11" s="57">
        <f t="shared" si="17"/>
        <v>115.94243011347909</v>
      </c>
      <c r="BD11" s="60">
        <f aca="true" t="shared" si="32" ref="BD11:BD31">BA11/AY11%</f>
        <v>83.71302957633893</v>
      </c>
      <c r="BE11" s="53">
        <v>115.3</v>
      </c>
      <c r="BF11" s="54">
        <v>110.1</v>
      </c>
      <c r="BG11" s="55">
        <v>151.3</v>
      </c>
      <c r="BH11" s="56">
        <f t="shared" si="18"/>
        <v>41.20000000000002</v>
      </c>
      <c r="BI11" s="57">
        <f t="shared" si="19"/>
        <v>137.4205267938238</v>
      </c>
      <c r="BJ11" s="60">
        <f aca="true" t="shared" si="33" ref="BJ11:BJ31">BG11/BE11%</f>
        <v>131.22289679098006</v>
      </c>
      <c r="BK11" s="53">
        <v>132</v>
      </c>
      <c r="BL11" s="54">
        <v>90.4</v>
      </c>
      <c r="BM11" s="55">
        <v>115.4</v>
      </c>
      <c r="BN11" s="56">
        <f t="shared" si="20"/>
        <v>25</v>
      </c>
      <c r="BO11" s="57">
        <f t="shared" si="21"/>
        <v>127.65486725663717</v>
      </c>
      <c r="BP11" s="60">
        <f aca="true" t="shared" si="34" ref="BP11:BP31">BM11/BK11%</f>
        <v>87.42424242424242</v>
      </c>
      <c r="BQ11" s="53">
        <v>979.9</v>
      </c>
      <c r="BR11" s="54">
        <v>735</v>
      </c>
      <c r="BS11" s="55">
        <v>642.8</v>
      </c>
      <c r="BT11" s="56">
        <f t="shared" si="22"/>
        <v>-92.20000000000005</v>
      </c>
      <c r="BU11" s="57">
        <f>BS11/BR11%</f>
        <v>87.45578231292517</v>
      </c>
      <c r="BV11" s="60">
        <f aca="true" t="shared" si="35" ref="BV11:BV31">BS11/BQ11%</f>
        <v>65.59853046229208</v>
      </c>
      <c r="BW11" s="61">
        <f t="shared" si="24"/>
        <v>15313.799999999997</v>
      </c>
      <c r="BX11" s="62">
        <f t="shared" si="24"/>
        <v>11595.4</v>
      </c>
      <c r="BY11" s="62">
        <f t="shared" si="24"/>
        <v>10955.3</v>
      </c>
      <c r="BZ11" s="56">
        <f aca="true" t="shared" si="36" ref="BZ11:BZ25">BY11-BX11</f>
        <v>-640.1000000000004</v>
      </c>
      <c r="CA11" s="57">
        <f aca="true" t="shared" si="37" ref="CA11:CA23">BY11/BX11%</f>
        <v>94.4797074702037</v>
      </c>
      <c r="CB11" s="63">
        <f aca="true" t="shared" si="38" ref="CB11:CB31">BY11/BW11%</f>
        <v>71.53874283326151</v>
      </c>
    </row>
    <row r="12" spans="1:80" ht="12.75">
      <c r="A12" s="51" t="s">
        <v>31</v>
      </c>
      <c r="B12" s="65"/>
      <c r="C12" s="66">
        <v>46.2</v>
      </c>
      <c r="D12" s="67">
        <v>46.2</v>
      </c>
      <c r="E12" s="68">
        <v>41.3</v>
      </c>
      <c r="F12" s="56">
        <f t="shared" si="25"/>
        <v>-4.900000000000006</v>
      </c>
      <c r="G12" s="57">
        <f t="shared" si="0"/>
        <v>89.39393939393938</v>
      </c>
      <c r="H12" s="58">
        <f t="shared" si="1"/>
        <v>89.39393939393938</v>
      </c>
      <c r="I12" s="69">
        <v>39.7</v>
      </c>
      <c r="J12" s="67">
        <v>39.7</v>
      </c>
      <c r="K12" s="68">
        <v>42.5</v>
      </c>
      <c r="L12" s="56">
        <f t="shared" si="2"/>
        <v>2.799999999999997</v>
      </c>
      <c r="M12" s="57">
        <f t="shared" si="3"/>
        <v>107.0528967254408</v>
      </c>
      <c r="N12" s="60">
        <f t="shared" si="26"/>
        <v>107.0528967254408</v>
      </c>
      <c r="O12" s="66"/>
      <c r="P12" s="67"/>
      <c r="Q12" s="68">
        <v>18.3</v>
      </c>
      <c r="R12" s="56">
        <f t="shared" si="4"/>
        <v>18.3</v>
      </c>
      <c r="S12" s="57"/>
      <c r="T12" s="60"/>
      <c r="U12" s="66">
        <v>26.2</v>
      </c>
      <c r="V12" s="67">
        <v>26.2</v>
      </c>
      <c r="W12" s="68">
        <v>37.2</v>
      </c>
      <c r="X12" s="56">
        <f t="shared" si="6"/>
        <v>11.000000000000004</v>
      </c>
      <c r="Y12" s="57">
        <f>W12/V12%</f>
        <v>141.98473282442748</v>
      </c>
      <c r="Z12" s="60">
        <f>W12/U12%</f>
        <v>141.98473282442748</v>
      </c>
      <c r="AA12" s="66">
        <v>32.1</v>
      </c>
      <c r="AB12" s="67">
        <v>32.1</v>
      </c>
      <c r="AC12" s="68">
        <v>30.9</v>
      </c>
      <c r="AD12" s="56">
        <f t="shared" si="8"/>
        <v>-1.2000000000000028</v>
      </c>
      <c r="AE12" s="57">
        <f t="shared" si="9"/>
        <v>96.26168224299064</v>
      </c>
      <c r="AF12" s="60">
        <f t="shared" si="28"/>
        <v>96.26168224299064</v>
      </c>
      <c r="AG12" s="66">
        <v>56</v>
      </c>
      <c r="AH12" s="67">
        <v>56</v>
      </c>
      <c r="AI12" s="67">
        <v>61.7</v>
      </c>
      <c r="AJ12" s="56">
        <f t="shared" si="10"/>
        <v>5.700000000000003</v>
      </c>
      <c r="AK12" s="57">
        <f t="shared" si="11"/>
        <v>110.17857142857142</v>
      </c>
      <c r="AL12" s="60">
        <f t="shared" si="29"/>
        <v>110.17857142857142</v>
      </c>
      <c r="AM12" s="66">
        <v>88</v>
      </c>
      <c r="AN12" s="67">
        <v>87.8</v>
      </c>
      <c r="AO12" s="68">
        <v>80.1</v>
      </c>
      <c r="AP12" s="56">
        <f t="shared" si="12"/>
        <v>-7.700000000000003</v>
      </c>
      <c r="AQ12" s="57">
        <f t="shared" si="13"/>
        <v>91.23006833712984</v>
      </c>
      <c r="AR12" s="60">
        <f t="shared" si="30"/>
        <v>91.02272727272727</v>
      </c>
      <c r="AS12" s="66">
        <v>44.8</v>
      </c>
      <c r="AT12" s="67">
        <v>44.8</v>
      </c>
      <c r="AU12" s="68">
        <v>57.5</v>
      </c>
      <c r="AV12" s="56">
        <f t="shared" si="14"/>
        <v>12.700000000000003</v>
      </c>
      <c r="AW12" s="57">
        <f t="shared" si="15"/>
        <v>128.3482142857143</v>
      </c>
      <c r="AX12" s="60">
        <f t="shared" si="31"/>
        <v>128.3482142857143</v>
      </c>
      <c r="AY12" s="66">
        <v>272.5</v>
      </c>
      <c r="AZ12" s="67">
        <v>272.5</v>
      </c>
      <c r="BA12" s="55">
        <v>200.6</v>
      </c>
      <c r="BB12" s="56">
        <f t="shared" si="16"/>
        <v>-71.9</v>
      </c>
      <c r="BC12" s="57">
        <f t="shared" si="17"/>
        <v>73.61467889908256</v>
      </c>
      <c r="BD12" s="60">
        <f t="shared" si="32"/>
        <v>73.61467889908256</v>
      </c>
      <c r="BE12" s="66">
        <v>5.2</v>
      </c>
      <c r="BF12" s="67">
        <v>5.2</v>
      </c>
      <c r="BG12" s="68">
        <v>2.6</v>
      </c>
      <c r="BH12" s="56">
        <f t="shared" si="18"/>
        <v>-2.6</v>
      </c>
      <c r="BI12" s="57"/>
      <c r="BJ12" s="60">
        <f t="shared" si="33"/>
        <v>50</v>
      </c>
      <c r="BK12" s="66">
        <v>44</v>
      </c>
      <c r="BL12" s="67">
        <v>43.2</v>
      </c>
      <c r="BM12" s="68">
        <v>45.8</v>
      </c>
      <c r="BN12" s="56">
        <f t="shared" si="20"/>
        <v>2.5999999999999943</v>
      </c>
      <c r="BO12" s="57">
        <f t="shared" si="21"/>
        <v>106.0185185185185</v>
      </c>
      <c r="BP12" s="60">
        <f t="shared" si="34"/>
        <v>104.09090909090908</v>
      </c>
      <c r="BQ12" s="66"/>
      <c r="BR12" s="67"/>
      <c r="BS12" s="68">
        <v>0.8</v>
      </c>
      <c r="BT12" s="56">
        <f t="shared" si="22"/>
        <v>0.8</v>
      </c>
      <c r="BU12" s="57"/>
      <c r="BV12" s="60"/>
      <c r="BW12" s="61">
        <f t="shared" si="24"/>
        <v>654.7</v>
      </c>
      <c r="BX12" s="62">
        <f t="shared" si="24"/>
        <v>653.7</v>
      </c>
      <c r="BY12" s="62">
        <f t="shared" si="24"/>
        <v>619.3</v>
      </c>
      <c r="BZ12" s="56">
        <f t="shared" si="36"/>
        <v>-34.40000000000009</v>
      </c>
      <c r="CA12" s="57">
        <f t="shared" si="37"/>
        <v>94.73764723879454</v>
      </c>
      <c r="CB12" s="63">
        <f t="shared" si="38"/>
        <v>94.59294333282418</v>
      </c>
    </row>
    <row r="13" spans="1:80" ht="12.75">
      <c r="A13" s="70" t="s">
        <v>32</v>
      </c>
      <c r="B13" s="65"/>
      <c r="C13" s="66">
        <v>4872.9</v>
      </c>
      <c r="D13" s="67">
        <v>763.8</v>
      </c>
      <c r="E13" s="68">
        <v>1670.5</v>
      </c>
      <c r="F13" s="56">
        <f t="shared" si="25"/>
        <v>906.7</v>
      </c>
      <c r="G13" s="57">
        <f t="shared" si="0"/>
        <v>218.70908614820635</v>
      </c>
      <c r="H13" s="58">
        <f t="shared" si="1"/>
        <v>34.28143405364362</v>
      </c>
      <c r="I13" s="69">
        <v>32.1</v>
      </c>
      <c r="J13" s="67">
        <v>14</v>
      </c>
      <c r="K13" s="68">
        <v>33.6</v>
      </c>
      <c r="L13" s="56">
        <f t="shared" si="2"/>
        <v>19.6</v>
      </c>
      <c r="M13" s="57">
        <f t="shared" si="3"/>
        <v>240</v>
      </c>
      <c r="N13" s="60">
        <f t="shared" si="26"/>
        <v>104.67289719626169</v>
      </c>
      <c r="O13" s="66">
        <v>147.3</v>
      </c>
      <c r="P13" s="67">
        <v>34.3</v>
      </c>
      <c r="Q13" s="68">
        <v>49.3</v>
      </c>
      <c r="R13" s="56">
        <f t="shared" si="4"/>
        <v>15</v>
      </c>
      <c r="S13" s="57">
        <f t="shared" si="5"/>
        <v>143.731778425656</v>
      </c>
      <c r="T13" s="60">
        <f t="shared" si="27"/>
        <v>33.46911065852002</v>
      </c>
      <c r="U13" s="66">
        <v>37.6</v>
      </c>
      <c r="V13" s="67">
        <v>1.2</v>
      </c>
      <c r="W13" s="68">
        <v>15.1</v>
      </c>
      <c r="X13" s="56">
        <f t="shared" si="6"/>
        <v>13.9</v>
      </c>
      <c r="Y13" s="57">
        <f>W13/V13%</f>
        <v>1258.3333333333333</v>
      </c>
      <c r="Z13" s="60">
        <f>W13/U13%</f>
        <v>40.159574468085104</v>
      </c>
      <c r="AA13" s="66">
        <v>35.4</v>
      </c>
      <c r="AB13" s="67">
        <v>1</v>
      </c>
      <c r="AC13" s="68">
        <v>14.1</v>
      </c>
      <c r="AD13" s="56">
        <f t="shared" si="8"/>
        <v>13.1</v>
      </c>
      <c r="AE13" s="57">
        <f t="shared" si="9"/>
        <v>1410</v>
      </c>
      <c r="AF13" s="60">
        <f t="shared" si="28"/>
        <v>39.83050847457627</v>
      </c>
      <c r="AG13" s="66">
        <v>155.6</v>
      </c>
      <c r="AH13" s="67">
        <v>11.5</v>
      </c>
      <c r="AI13" s="67">
        <v>28.7</v>
      </c>
      <c r="AJ13" s="56">
        <f t="shared" si="10"/>
        <v>17.2</v>
      </c>
      <c r="AK13" s="57">
        <f t="shared" si="11"/>
        <v>249.56521739130434</v>
      </c>
      <c r="AL13" s="60">
        <f t="shared" si="29"/>
        <v>18.444730077120823</v>
      </c>
      <c r="AM13" s="66">
        <v>94.3</v>
      </c>
      <c r="AN13" s="67">
        <v>6.4</v>
      </c>
      <c r="AO13" s="68">
        <v>17.5</v>
      </c>
      <c r="AP13" s="56">
        <f t="shared" si="12"/>
        <v>11.1</v>
      </c>
      <c r="AQ13" s="57">
        <f t="shared" si="13"/>
        <v>273.4375</v>
      </c>
      <c r="AR13" s="60">
        <f t="shared" si="30"/>
        <v>18.55779427359491</v>
      </c>
      <c r="AS13" s="66">
        <v>61.8</v>
      </c>
      <c r="AT13" s="67">
        <v>6</v>
      </c>
      <c r="AU13" s="68">
        <v>14.9</v>
      </c>
      <c r="AV13" s="56">
        <f t="shared" si="14"/>
        <v>8.9</v>
      </c>
      <c r="AW13" s="57">
        <f t="shared" si="15"/>
        <v>248.33333333333334</v>
      </c>
      <c r="AX13" s="60">
        <f t="shared" si="31"/>
        <v>24.11003236245955</v>
      </c>
      <c r="AY13" s="66">
        <v>861.6</v>
      </c>
      <c r="AZ13" s="67">
        <v>258</v>
      </c>
      <c r="BA13" s="55">
        <v>75.2</v>
      </c>
      <c r="BB13" s="56">
        <f t="shared" si="16"/>
        <v>-182.8</v>
      </c>
      <c r="BC13" s="57">
        <f t="shared" si="17"/>
        <v>29.14728682170543</v>
      </c>
      <c r="BD13" s="60">
        <f t="shared" si="32"/>
        <v>8.72794800371402</v>
      </c>
      <c r="BE13" s="66">
        <v>49.7</v>
      </c>
      <c r="BF13" s="67">
        <v>1.5</v>
      </c>
      <c r="BG13" s="68">
        <v>14.4</v>
      </c>
      <c r="BH13" s="56">
        <f t="shared" si="18"/>
        <v>12.9</v>
      </c>
      <c r="BI13" s="57">
        <f t="shared" si="19"/>
        <v>960.0000000000001</v>
      </c>
      <c r="BJ13" s="60">
        <f t="shared" si="33"/>
        <v>28.9738430583501</v>
      </c>
      <c r="BK13" s="66">
        <v>107.9</v>
      </c>
      <c r="BL13" s="67">
        <v>22.9</v>
      </c>
      <c r="BM13" s="68">
        <v>21.5</v>
      </c>
      <c r="BN13" s="56">
        <f t="shared" si="20"/>
        <v>-1.3999999999999986</v>
      </c>
      <c r="BO13" s="57">
        <f t="shared" si="21"/>
        <v>93.88646288209608</v>
      </c>
      <c r="BP13" s="60">
        <f t="shared" si="34"/>
        <v>19.925857275254867</v>
      </c>
      <c r="BQ13" s="66">
        <v>402.5</v>
      </c>
      <c r="BR13" s="67">
        <v>52.5</v>
      </c>
      <c r="BS13" s="68">
        <v>64.8</v>
      </c>
      <c r="BT13" s="56">
        <f t="shared" si="22"/>
        <v>12.299999999999997</v>
      </c>
      <c r="BU13" s="57">
        <f t="shared" si="23"/>
        <v>123.42857142857142</v>
      </c>
      <c r="BV13" s="60">
        <f t="shared" si="35"/>
        <v>16.099378881987576</v>
      </c>
      <c r="BW13" s="61">
        <f t="shared" si="24"/>
        <v>6858.700000000001</v>
      </c>
      <c r="BX13" s="62">
        <f t="shared" si="24"/>
        <v>1173.1</v>
      </c>
      <c r="BY13" s="62">
        <f t="shared" si="24"/>
        <v>2019.6</v>
      </c>
      <c r="BZ13" s="56">
        <f t="shared" si="36"/>
        <v>846.5</v>
      </c>
      <c r="CA13" s="57">
        <f t="shared" si="37"/>
        <v>172.15923621174665</v>
      </c>
      <c r="CB13" s="63">
        <f t="shared" si="38"/>
        <v>29.44581334655255</v>
      </c>
    </row>
    <row r="14" spans="1:80" s="77" customFormat="1" ht="12.75">
      <c r="A14" s="71" t="s">
        <v>33</v>
      </c>
      <c r="B14" s="72"/>
      <c r="C14" s="73">
        <v>28960.3</v>
      </c>
      <c r="D14" s="74">
        <v>21902.4</v>
      </c>
      <c r="E14" s="75">
        <v>21194.7</v>
      </c>
      <c r="F14" s="56">
        <f t="shared" si="25"/>
        <v>-707.7000000000007</v>
      </c>
      <c r="G14" s="57">
        <f t="shared" si="0"/>
        <v>96.76884724961648</v>
      </c>
      <c r="H14" s="58">
        <f t="shared" si="1"/>
        <v>73.1853606488883</v>
      </c>
      <c r="I14" s="76">
        <v>2710.2</v>
      </c>
      <c r="J14" s="74">
        <v>1256.4</v>
      </c>
      <c r="K14" s="75">
        <v>989.6</v>
      </c>
      <c r="L14" s="56">
        <f t="shared" si="2"/>
        <v>-266.80000000000007</v>
      </c>
      <c r="M14" s="57">
        <f t="shared" si="3"/>
        <v>78.76472460999682</v>
      </c>
      <c r="N14" s="60">
        <f t="shared" si="26"/>
        <v>36.513910412515685</v>
      </c>
      <c r="O14" s="73">
        <v>2828.6</v>
      </c>
      <c r="P14" s="74">
        <v>1482.8</v>
      </c>
      <c r="Q14" s="75">
        <v>1845.3</v>
      </c>
      <c r="R14" s="56">
        <f t="shared" si="4"/>
        <v>362.5</v>
      </c>
      <c r="S14" s="57">
        <f t="shared" si="5"/>
        <v>124.44699217696251</v>
      </c>
      <c r="T14" s="60">
        <f t="shared" si="27"/>
        <v>65.23721982606237</v>
      </c>
      <c r="U14" s="73">
        <v>2537.1</v>
      </c>
      <c r="V14" s="74">
        <v>96.7</v>
      </c>
      <c r="W14" s="75">
        <v>529.2</v>
      </c>
      <c r="X14" s="56">
        <f t="shared" si="6"/>
        <v>432.50000000000006</v>
      </c>
      <c r="Y14" s="57">
        <f t="shared" si="7"/>
        <v>547.2595656670114</v>
      </c>
      <c r="Z14" s="60">
        <f>W14/U14%</f>
        <v>20.858460446967012</v>
      </c>
      <c r="AA14" s="73">
        <v>4079.5</v>
      </c>
      <c r="AB14" s="74">
        <v>361.8</v>
      </c>
      <c r="AC14" s="75">
        <v>2019.4</v>
      </c>
      <c r="AD14" s="56">
        <f t="shared" si="8"/>
        <v>1657.6000000000001</v>
      </c>
      <c r="AE14" s="57">
        <f t="shared" si="9"/>
        <v>558.1536760641238</v>
      </c>
      <c r="AF14" s="60">
        <f t="shared" si="28"/>
        <v>49.50116435837725</v>
      </c>
      <c r="AG14" s="73">
        <v>1011</v>
      </c>
      <c r="AH14" s="74">
        <v>471.2</v>
      </c>
      <c r="AI14" s="74">
        <v>593.1</v>
      </c>
      <c r="AJ14" s="56">
        <f t="shared" si="10"/>
        <v>121.90000000000003</v>
      </c>
      <c r="AK14" s="57">
        <f t="shared" si="11"/>
        <v>125.87011884550085</v>
      </c>
      <c r="AL14" s="60">
        <f t="shared" si="29"/>
        <v>58.66468842729971</v>
      </c>
      <c r="AM14" s="73">
        <v>2344.2</v>
      </c>
      <c r="AN14" s="74">
        <v>425.8</v>
      </c>
      <c r="AO14" s="75">
        <v>803.7</v>
      </c>
      <c r="AP14" s="56">
        <f t="shared" si="12"/>
        <v>377.90000000000003</v>
      </c>
      <c r="AQ14" s="57">
        <f t="shared" si="13"/>
        <v>188.75058713010804</v>
      </c>
      <c r="AR14" s="60">
        <f t="shared" si="30"/>
        <v>34.28461735346814</v>
      </c>
      <c r="AS14" s="73">
        <v>2547.2</v>
      </c>
      <c r="AT14" s="74">
        <v>287.8</v>
      </c>
      <c r="AU14" s="75">
        <v>889.8</v>
      </c>
      <c r="AV14" s="56">
        <f t="shared" si="14"/>
        <v>602</v>
      </c>
      <c r="AW14" s="57">
        <f t="shared" si="15"/>
        <v>309.1730368311327</v>
      </c>
      <c r="AX14" s="60">
        <f t="shared" si="31"/>
        <v>34.93247487437186</v>
      </c>
      <c r="AY14" s="73">
        <v>2733.8</v>
      </c>
      <c r="AZ14" s="74">
        <v>351</v>
      </c>
      <c r="BA14" s="55">
        <v>1078</v>
      </c>
      <c r="BB14" s="56">
        <f t="shared" si="16"/>
        <v>727</v>
      </c>
      <c r="BC14" s="57">
        <f t="shared" si="17"/>
        <v>307.12250712250716</v>
      </c>
      <c r="BD14" s="60">
        <f t="shared" si="32"/>
        <v>39.43229204769917</v>
      </c>
      <c r="BE14" s="73">
        <v>1437.2</v>
      </c>
      <c r="BF14" s="74">
        <v>184.8</v>
      </c>
      <c r="BG14" s="75">
        <v>335.1</v>
      </c>
      <c r="BH14" s="56">
        <f t="shared" si="18"/>
        <v>150.3</v>
      </c>
      <c r="BI14" s="57">
        <f t="shared" si="19"/>
        <v>181.33116883116884</v>
      </c>
      <c r="BJ14" s="60">
        <f t="shared" si="33"/>
        <v>23.316170331199558</v>
      </c>
      <c r="BK14" s="73">
        <v>1601.9</v>
      </c>
      <c r="BL14" s="74">
        <v>361.8</v>
      </c>
      <c r="BM14" s="75">
        <v>510.1</v>
      </c>
      <c r="BN14" s="56">
        <f t="shared" si="20"/>
        <v>148.3</v>
      </c>
      <c r="BO14" s="57">
        <f t="shared" si="21"/>
        <v>140.9894969596462</v>
      </c>
      <c r="BP14" s="60">
        <f t="shared" si="34"/>
        <v>31.84343591984518</v>
      </c>
      <c r="BQ14" s="73">
        <v>3788.5</v>
      </c>
      <c r="BR14" s="74">
        <v>2244.5</v>
      </c>
      <c r="BS14" s="75">
        <v>2100.4</v>
      </c>
      <c r="BT14" s="56">
        <f t="shared" si="22"/>
        <v>-144.0999999999999</v>
      </c>
      <c r="BU14" s="57">
        <f t="shared" si="23"/>
        <v>93.57986188460681</v>
      </c>
      <c r="BV14" s="60">
        <f t="shared" si="35"/>
        <v>55.44146759931372</v>
      </c>
      <c r="BW14" s="61">
        <f t="shared" si="24"/>
        <v>56579.49999999999</v>
      </c>
      <c r="BX14" s="62">
        <f t="shared" si="24"/>
        <v>29427</v>
      </c>
      <c r="BY14" s="62">
        <f t="shared" si="24"/>
        <v>32888.399999999994</v>
      </c>
      <c r="BZ14" s="56">
        <f t="shared" si="36"/>
        <v>3461.399999999994</v>
      </c>
      <c r="CA14" s="57">
        <f t="shared" si="37"/>
        <v>111.76266693852583</v>
      </c>
      <c r="CB14" s="63">
        <f t="shared" si="38"/>
        <v>58.12776712413506</v>
      </c>
    </row>
    <row r="15" spans="1:80" ht="12.75" customHeight="1">
      <c r="A15" s="78" t="s">
        <v>34</v>
      </c>
      <c r="B15" s="79"/>
      <c r="C15" s="73"/>
      <c r="D15" s="80"/>
      <c r="E15" s="81"/>
      <c r="F15" s="56">
        <f t="shared" si="25"/>
        <v>0</v>
      </c>
      <c r="G15" s="57"/>
      <c r="H15" s="58"/>
      <c r="I15" s="76">
        <v>53.8</v>
      </c>
      <c r="J15" s="80">
        <v>37</v>
      </c>
      <c r="K15" s="81">
        <v>17.7</v>
      </c>
      <c r="L15" s="56">
        <f t="shared" si="2"/>
        <v>-19.3</v>
      </c>
      <c r="M15" s="57">
        <f t="shared" si="3"/>
        <v>47.83783783783784</v>
      </c>
      <c r="N15" s="60">
        <f t="shared" si="26"/>
        <v>32.899628252788105</v>
      </c>
      <c r="O15" s="73">
        <v>81</v>
      </c>
      <c r="P15" s="80">
        <v>60.7</v>
      </c>
      <c r="Q15" s="81">
        <v>72.6</v>
      </c>
      <c r="R15" s="56">
        <f t="shared" si="4"/>
        <v>11.899999999999991</v>
      </c>
      <c r="S15" s="57">
        <f t="shared" si="5"/>
        <v>119.60461285008236</v>
      </c>
      <c r="T15" s="60">
        <f t="shared" si="27"/>
        <v>89.62962962962962</v>
      </c>
      <c r="U15" s="73">
        <v>17.5</v>
      </c>
      <c r="V15" s="80">
        <v>13.2</v>
      </c>
      <c r="W15" s="81">
        <v>18.4</v>
      </c>
      <c r="X15" s="56">
        <f t="shared" si="6"/>
        <v>5.199999999999999</v>
      </c>
      <c r="Y15" s="57">
        <f t="shared" si="7"/>
        <v>139.39393939393938</v>
      </c>
      <c r="Z15" s="60">
        <f>W15/U15%</f>
        <v>105.14285714285714</v>
      </c>
      <c r="AA15" s="73">
        <v>25.8</v>
      </c>
      <c r="AB15" s="80">
        <v>21.4</v>
      </c>
      <c r="AC15" s="81">
        <v>21.6</v>
      </c>
      <c r="AD15" s="56">
        <f t="shared" si="8"/>
        <v>0.20000000000000284</v>
      </c>
      <c r="AE15" s="57">
        <f t="shared" si="9"/>
        <v>100.93457943925235</v>
      </c>
      <c r="AF15" s="60">
        <f t="shared" si="28"/>
        <v>83.72093023255815</v>
      </c>
      <c r="AG15" s="73">
        <v>65.3</v>
      </c>
      <c r="AH15" s="80">
        <v>48.9</v>
      </c>
      <c r="AI15" s="80">
        <v>45.9</v>
      </c>
      <c r="AJ15" s="56">
        <f t="shared" si="10"/>
        <v>-3</v>
      </c>
      <c r="AK15" s="57">
        <f t="shared" si="11"/>
        <v>93.86503067484662</v>
      </c>
      <c r="AL15" s="60">
        <f t="shared" si="29"/>
        <v>70.29096477794793</v>
      </c>
      <c r="AM15" s="73">
        <v>15.9</v>
      </c>
      <c r="AN15" s="80">
        <v>14.9</v>
      </c>
      <c r="AO15" s="81">
        <v>15.9</v>
      </c>
      <c r="AP15" s="56">
        <f t="shared" si="12"/>
        <v>1</v>
      </c>
      <c r="AQ15" s="57">
        <f t="shared" si="13"/>
        <v>106.71140939597316</v>
      </c>
      <c r="AR15" s="60">
        <f t="shared" si="30"/>
        <v>100</v>
      </c>
      <c r="AS15" s="73">
        <v>26.6</v>
      </c>
      <c r="AT15" s="80">
        <v>21.3</v>
      </c>
      <c r="AU15" s="81">
        <v>18.3</v>
      </c>
      <c r="AV15" s="56">
        <f t="shared" si="14"/>
        <v>-3</v>
      </c>
      <c r="AW15" s="57">
        <f t="shared" si="15"/>
        <v>85.91549295774648</v>
      </c>
      <c r="AX15" s="60">
        <f t="shared" si="31"/>
        <v>68.796992481203</v>
      </c>
      <c r="AY15" s="73">
        <v>14.2</v>
      </c>
      <c r="AZ15" s="80">
        <v>10.6</v>
      </c>
      <c r="BA15" s="55">
        <v>10.4</v>
      </c>
      <c r="BB15" s="56">
        <f t="shared" si="16"/>
        <v>-0.1999999999999993</v>
      </c>
      <c r="BC15" s="57">
        <f t="shared" si="17"/>
        <v>98.11320754716982</v>
      </c>
      <c r="BD15" s="60">
        <f t="shared" si="32"/>
        <v>73.23943661971832</v>
      </c>
      <c r="BE15" s="73">
        <v>18.3</v>
      </c>
      <c r="BF15" s="80">
        <v>12.8</v>
      </c>
      <c r="BG15" s="81">
        <v>25.2</v>
      </c>
      <c r="BH15" s="56">
        <f t="shared" si="18"/>
        <v>12.399999999999999</v>
      </c>
      <c r="BI15" s="57">
        <f t="shared" si="19"/>
        <v>196.875</v>
      </c>
      <c r="BJ15" s="60">
        <f t="shared" si="33"/>
        <v>137.70491803278688</v>
      </c>
      <c r="BK15" s="73">
        <v>69.9</v>
      </c>
      <c r="BL15" s="80">
        <v>52.5</v>
      </c>
      <c r="BM15" s="81">
        <v>46.4</v>
      </c>
      <c r="BN15" s="56">
        <f t="shared" si="20"/>
        <v>-6.100000000000001</v>
      </c>
      <c r="BO15" s="57">
        <f t="shared" si="21"/>
        <v>88.38095238095238</v>
      </c>
      <c r="BP15" s="60">
        <f t="shared" si="34"/>
        <v>66.38054363376251</v>
      </c>
      <c r="BQ15" s="73">
        <v>94.6</v>
      </c>
      <c r="BR15" s="80">
        <v>70</v>
      </c>
      <c r="BS15" s="81">
        <v>70.4</v>
      </c>
      <c r="BT15" s="56">
        <f t="shared" si="22"/>
        <v>0.4000000000000057</v>
      </c>
      <c r="BU15" s="57">
        <f t="shared" si="23"/>
        <v>100.57142857142858</v>
      </c>
      <c r="BV15" s="60">
        <f t="shared" si="35"/>
        <v>74.4186046511628</v>
      </c>
      <c r="BW15" s="61">
        <f t="shared" si="24"/>
        <v>482.9000000000001</v>
      </c>
      <c r="BX15" s="62">
        <f t="shared" si="24"/>
        <v>363.30000000000007</v>
      </c>
      <c r="BY15" s="62">
        <f t="shared" si="24"/>
        <v>362.79999999999995</v>
      </c>
      <c r="BZ15" s="56">
        <f t="shared" si="36"/>
        <v>-0.5000000000001137</v>
      </c>
      <c r="CA15" s="57">
        <f t="shared" si="37"/>
        <v>99.8623726947426</v>
      </c>
      <c r="CB15" s="63">
        <f t="shared" si="38"/>
        <v>75.12942638227375</v>
      </c>
    </row>
    <row r="16" spans="1:80" ht="21.75" customHeight="1">
      <c r="A16" s="78" t="s">
        <v>35</v>
      </c>
      <c r="B16" s="79"/>
      <c r="C16" s="73"/>
      <c r="D16" s="80"/>
      <c r="E16" s="82">
        <v>-0.2</v>
      </c>
      <c r="F16" s="56">
        <f t="shared" si="25"/>
        <v>-0.2</v>
      </c>
      <c r="G16" s="57"/>
      <c r="H16" s="58"/>
      <c r="I16" s="76"/>
      <c r="J16" s="80"/>
      <c r="K16" s="82"/>
      <c r="L16" s="56">
        <f t="shared" si="2"/>
        <v>0</v>
      </c>
      <c r="M16" s="57"/>
      <c r="N16" s="60"/>
      <c r="O16" s="73"/>
      <c r="P16" s="80"/>
      <c r="Q16" s="82">
        <v>-0.4</v>
      </c>
      <c r="R16" s="56">
        <f t="shared" si="4"/>
        <v>-0.4</v>
      </c>
      <c r="S16" s="57"/>
      <c r="T16" s="60"/>
      <c r="U16" s="73"/>
      <c r="V16" s="80"/>
      <c r="W16" s="82"/>
      <c r="X16" s="56">
        <f t="shared" si="6"/>
        <v>0</v>
      </c>
      <c r="Y16" s="57"/>
      <c r="Z16" s="60"/>
      <c r="AA16" s="73"/>
      <c r="AB16" s="80"/>
      <c r="AC16" s="82"/>
      <c r="AD16" s="56">
        <f t="shared" si="8"/>
        <v>0</v>
      </c>
      <c r="AE16" s="57"/>
      <c r="AF16" s="60"/>
      <c r="AG16" s="73"/>
      <c r="AH16" s="80"/>
      <c r="AI16" s="83"/>
      <c r="AJ16" s="56">
        <f t="shared" si="10"/>
        <v>0</v>
      </c>
      <c r="AK16" s="57"/>
      <c r="AL16" s="60"/>
      <c r="AM16" s="73"/>
      <c r="AN16" s="80"/>
      <c r="AO16" s="82"/>
      <c r="AP16" s="56">
        <f t="shared" si="12"/>
        <v>0</v>
      </c>
      <c r="AQ16" s="57"/>
      <c r="AR16" s="60"/>
      <c r="AS16" s="73"/>
      <c r="AT16" s="80"/>
      <c r="AU16" s="82">
        <v>0</v>
      </c>
      <c r="AV16" s="56">
        <f t="shared" si="14"/>
        <v>0</v>
      </c>
      <c r="AW16" s="57"/>
      <c r="AX16" s="60"/>
      <c r="AY16" s="73"/>
      <c r="AZ16" s="80"/>
      <c r="BA16" s="55">
        <f>'[1]01.04.12(ут)'!CW16*1.15</f>
        <v>0</v>
      </c>
      <c r="BB16" s="56">
        <f t="shared" si="16"/>
        <v>0</v>
      </c>
      <c r="BC16" s="57"/>
      <c r="BD16" s="60"/>
      <c r="BE16" s="73"/>
      <c r="BF16" s="80"/>
      <c r="BG16" s="82"/>
      <c r="BH16" s="56">
        <f t="shared" si="18"/>
        <v>0</v>
      </c>
      <c r="BI16" s="57"/>
      <c r="BJ16" s="60"/>
      <c r="BK16" s="73"/>
      <c r="BL16" s="80"/>
      <c r="BM16" s="82">
        <v>-0.1</v>
      </c>
      <c r="BN16" s="56">
        <f t="shared" si="20"/>
        <v>-0.1</v>
      </c>
      <c r="BO16" s="57"/>
      <c r="BP16" s="60"/>
      <c r="BQ16" s="73"/>
      <c r="BR16" s="80"/>
      <c r="BS16" s="82"/>
      <c r="BT16" s="56">
        <f t="shared" si="22"/>
        <v>0</v>
      </c>
      <c r="BU16" s="57"/>
      <c r="BV16" s="60"/>
      <c r="BW16" s="61">
        <f t="shared" si="24"/>
        <v>0</v>
      </c>
      <c r="BX16" s="62">
        <f t="shared" si="24"/>
        <v>0</v>
      </c>
      <c r="BY16" s="62">
        <f t="shared" si="24"/>
        <v>-0.7000000000000001</v>
      </c>
      <c r="BZ16" s="56">
        <f t="shared" si="36"/>
        <v>-0.7000000000000001</v>
      </c>
      <c r="CA16" s="57"/>
      <c r="CB16" s="63"/>
    </row>
    <row r="17" spans="1:80" s="93" customFormat="1" ht="21.75" customHeight="1">
      <c r="A17" s="84" t="s">
        <v>36</v>
      </c>
      <c r="B17" s="85"/>
      <c r="C17" s="86">
        <f>SUM(C18:C25)</f>
        <v>4845.6</v>
      </c>
      <c r="D17" s="87">
        <f>SUM(D18:D25)</f>
        <v>3804.5000000000005</v>
      </c>
      <c r="E17" s="88">
        <f>SUM(E18:E25)</f>
        <v>3354.1000000000004</v>
      </c>
      <c r="F17" s="89">
        <f t="shared" si="25"/>
        <v>-450.4000000000001</v>
      </c>
      <c r="G17" s="90">
        <f>E17/D17%</f>
        <v>88.16138783020108</v>
      </c>
      <c r="H17" s="47">
        <f>E17/C17%</f>
        <v>69.21949810137032</v>
      </c>
      <c r="I17" s="91">
        <f>SUM(I18:I25)</f>
        <v>753.4</v>
      </c>
      <c r="J17" s="87">
        <f>SUM(J18:J25)</f>
        <v>450</v>
      </c>
      <c r="K17" s="88">
        <f>SUM(K18:K25)</f>
        <v>340.9</v>
      </c>
      <c r="L17" s="89">
        <f t="shared" si="2"/>
        <v>-109.10000000000002</v>
      </c>
      <c r="M17" s="90">
        <f>K17/J17%</f>
        <v>75.75555555555555</v>
      </c>
      <c r="N17" s="48">
        <f t="shared" si="26"/>
        <v>45.24820812317494</v>
      </c>
      <c r="O17" s="86">
        <f>SUM(O18:O25)</f>
        <v>5243.5</v>
      </c>
      <c r="P17" s="87">
        <f>SUM(P18:P25)</f>
        <v>4995</v>
      </c>
      <c r="Q17" s="88">
        <f>SUM(Q18:Q25)</f>
        <v>4911.799999999999</v>
      </c>
      <c r="R17" s="89">
        <f t="shared" si="4"/>
        <v>-83.20000000000073</v>
      </c>
      <c r="S17" s="90">
        <f>Q17/P17%</f>
        <v>98.33433433433432</v>
      </c>
      <c r="T17" s="48">
        <f t="shared" si="27"/>
        <v>93.67407266139027</v>
      </c>
      <c r="U17" s="86">
        <f>SUM(U18:U25)</f>
        <v>2293.1</v>
      </c>
      <c r="V17" s="87">
        <f>SUM(V18:V25)</f>
        <v>1719.9</v>
      </c>
      <c r="W17" s="88">
        <f>SUM(W18:W25)</f>
        <v>1574.1000000000001</v>
      </c>
      <c r="X17" s="89">
        <f t="shared" si="6"/>
        <v>-145.79999999999995</v>
      </c>
      <c r="Y17" s="90">
        <f>W17/V17%</f>
        <v>91.52276295133439</v>
      </c>
      <c r="Z17" s="48">
        <f>W17/U17%</f>
        <v>68.64506563167765</v>
      </c>
      <c r="AA17" s="86">
        <f>SUM(AA18:AA25)</f>
        <v>925</v>
      </c>
      <c r="AB17" s="87">
        <f>SUM(AB18:AB25)</f>
        <v>474.9</v>
      </c>
      <c r="AC17" s="88">
        <f>SUM(AC18:AC25)</f>
        <v>308.2</v>
      </c>
      <c r="AD17" s="89">
        <f t="shared" si="8"/>
        <v>-166.7</v>
      </c>
      <c r="AE17" s="90">
        <f>AC17/AB17%</f>
        <v>64.89787323647084</v>
      </c>
      <c r="AF17" s="48">
        <f t="shared" si="28"/>
        <v>33.31891891891892</v>
      </c>
      <c r="AG17" s="86">
        <f>SUM(AG18:AG25)</f>
        <v>736.6999999999999</v>
      </c>
      <c r="AH17" s="87">
        <f>SUM(AH18:AH25)</f>
        <v>552.5</v>
      </c>
      <c r="AI17" s="87">
        <f>SUM(AI18:AI25)</f>
        <v>693.1</v>
      </c>
      <c r="AJ17" s="89">
        <f t="shared" si="10"/>
        <v>140.60000000000002</v>
      </c>
      <c r="AK17" s="90">
        <f>AI17/AH17%</f>
        <v>125.44796380090497</v>
      </c>
      <c r="AL17" s="48">
        <f t="shared" si="29"/>
        <v>94.08171575946791</v>
      </c>
      <c r="AM17" s="86">
        <f>SUM(AM18:AM25)</f>
        <v>867.1</v>
      </c>
      <c r="AN17" s="87">
        <f>SUM(AN18:AN25)</f>
        <v>652.9</v>
      </c>
      <c r="AO17" s="88">
        <f>SUM(AO18:AO25)</f>
        <v>537</v>
      </c>
      <c r="AP17" s="89">
        <f t="shared" si="12"/>
        <v>-115.89999999999998</v>
      </c>
      <c r="AQ17" s="90">
        <f>AO17/AN17%</f>
        <v>82.2484300811763</v>
      </c>
      <c r="AR17" s="48">
        <f t="shared" si="30"/>
        <v>61.93057317495099</v>
      </c>
      <c r="AS17" s="86">
        <f>SUM(AS18:AS25)</f>
        <v>230.4</v>
      </c>
      <c r="AT17" s="87">
        <f>SUM(AT18:AT25)</f>
        <v>191.6</v>
      </c>
      <c r="AU17" s="88">
        <f>SUM(AU18:AU25)</f>
        <v>403.2</v>
      </c>
      <c r="AV17" s="89">
        <f t="shared" si="14"/>
        <v>211.6</v>
      </c>
      <c r="AW17" s="90">
        <f>AU17/AT17%</f>
        <v>210.4384133611691</v>
      </c>
      <c r="AX17" s="48">
        <f t="shared" si="31"/>
        <v>174.99999999999997</v>
      </c>
      <c r="AY17" s="86">
        <f>SUM(AY18:AY25)</f>
        <v>2382.4</v>
      </c>
      <c r="AZ17" s="87">
        <f>SUM(AZ18:AZ25)</f>
        <v>1591.8</v>
      </c>
      <c r="BA17" s="88">
        <f>SUM(BA18:BA25)</f>
        <v>1591.6999999999998</v>
      </c>
      <c r="BB17" s="89">
        <f t="shared" si="16"/>
        <v>-0.10000000000013642</v>
      </c>
      <c r="BC17" s="90">
        <f>BA17/AZ17%</f>
        <v>99.99371780374418</v>
      </c>
      <c r="BD17" s="48">
        <f t="shared" si="32"/>
        <v>66.81077904633982</v>
      </c>
      <c r="BE17" s="86">
        <f>SUM(BE18:BE25)</f>
        <v>35.7</v>
      </c>
      <c r="BF17" s="87">
        <f>SUM(BF18:BF25)</f>
        <v>25.700000000000003</v>
      </c>
      <c r="BG17" s="88">
        <f>SUM(BG18:BG25)</f>
        <v>25.1</v>
      </c>
      <c r="BH17" s="89">
        <f t="shared" si="18"/>
        <v>-0.6000000000000014</v>
      </c>
      <c r="BI17" s="90">
        <f>BG17/BF17%</f>
        <v>97.66536964980546</v>
      </c>
      <c r="BJ17" s="48">
        <f t="shared" si="33"/>
        <v>70.30812324929971</v>
      </c>
      <c r="BK17" s="86">
        <f>SUM(BK18:BK25)</f>
        <v>1302.7</v>
      </c>
      <c r="BL17" s="87">
        <f>SUM(BL18:BL25)</f>
        <v>779.9</v>
      </c>
      <c r="BM17" s="88">
        <f>SUM(BM18:BM25)</f>
        <v>875.5000000000001</v>
      </c>
      <c r="BN17" s="89">
        <f t="shared" si="20"/>
        <v>95.60000000000014</v>
      </c>
      <c r="BO17" s="90">
        <f>BM17/BL17%</f>
        <v>112.25798179253752</v>
      </c>
      <c r="BP17" s="48">
        <f t="shared" si="34"/>
        <v>67.20657096798956</v>
      </c>
      <c r="BQ17" s="86">
        <f>SUM(BQ18:BQ25)</f>
        <v>908.0999999999999</v>
      </c>
      <c r="BR17" s="87">
        <f>SUM(BR18:BR25)</f>
        <v>817.0999999999999</v>
      </c>
      <c r="BS17" s="88">
        <f>SUM(BS18:BS25)</f>
        <v>890.7</v>
      </c>
      <c r="BT17" s="89">
        <f t="shared" si="22"/>
        <v>73.60000000000014</v>
      </c>
      <c r="BU17" s="90">
        <f>BS17/BR17%</f>
        <v>109.0074654265084</v>
      </c>
      <c r="BV17" s="48">
        <f t="shared" si="35"/>
        <v>98.08391146349523</v>
      </c>
      <c r="BW17" s="43">
        <f t="shared" si="24"/>
        <v>20523.7</v>
      </c>
      <c r="BX17" s="92">
        <f t="shared" si="24"/>
        <v>16055.8</v>
      </c>
      <c r="BY17" s="92">
        <f t="shared" si="24"/>
        <v>15505.400000000003</v>
      </c>
      <c r="BZ17" s="89">
        <f t="shared" si="36"/>
        <v>-550.399999999996</v>
      </c>
      <c r="CA17" s="90">
        <f t="shared" si="37"/>
        <v>96.5719553058708</v>
      </c>
      <c r="CB17" s="49">
        <f t="shared" si="38"/>
        <v>75.5487558286274</v>
      </c>
    </row>
    <row r="18" spans="1:80" s="100" customFormat="1" ht="12.75">
      <c r="A18" s="94" t="s">
        <v>37</v>
      </c>
      <c r="B18" s="95"/>
      <c r="C18" s="96">
        <v>4047.3</v>
      </c>
      <c r="D18" s="97">
        <v>3037.4</v>
      </c>
      <c r="E18" s="98">
        <v>2482.4</v>
      </c>
      <c r="F18" s="56">
        <f t="shared" si="25"/>
        <v>-555</v>
      </c>
      <c r="G18" s="57">
        <f>E18/D18%</f>
        <v>81.72779350760518</v>
      </c>
      <c r="H18" s="58">
        <f>E18/C18%</f>
        <v>61.33471697180837</v>
      </c>
      <c r="I18" s="99">
        <v>753.4</v>
      </c>
      <c r="J18" s="97">
        <v>450</v>
      </c>
      <c r="K18" s="98">
        <v>337.5</v>
      </c>
      <c r="L18" s="56">
        <f t="shared" si="2"/>
        <v>-112.5</v>
      </c>
      <c r="M18" s="57">
        <f>K18/J18%</f>
        <v>75</v>
      </c>
      <c r="N18" s="60">
        <f t="shared" si="26"/>
        <v>44.79692062649323</v>
      </c>
      <c r="O18" s="96">
        <v>937.8</v>
      </c>
      <c r="P18" s="97">
        <v>703.3</v>
      </c>
      <c r="Q18" s="98">
        <v>461.8</v>
      </c>
      <c r="R18" s="56">
        <f t="shared" si="4"/>
        <v>-241.49999999999994</v>
      </c>
      <c r="S18" s="57">
        <f>Q18/P18%</f>
        <v>65.66187970993887</v>
      </c>
      <c r="T18" s="60">
        <f t="shared" si="27"/>
        <v>49.24290893580721</v>
      </c>
      <c r="U18" s="96">
        <v>2293.1</v>
      </c>
      <c r="V18" s="97">
        <v>1719.9</v>
      </c>
      <c r="W18" s="98">
        <v>1551.9</v>
      </c>
      <c r="X18" s="56">
        <f t="shared" si="6"/>
        <v>-168</v>
      </c>
      <c r="Y18" s="57">
        <f>W18/V18%</f>
        <v>90.23199023199022</v>
      </c>
      <c r="Z18" s="60">
        <f>W18/U18%</f>
        <v>67.67694387510359</v>
      </c>
      <c r="AA18" s="96">
        <v>925</v>
      </c>
      <c r="AB18" s="97">
        <v>474.9</v>
      </c>
      <c r="AC18" s="98">
        <v>307.5</v>
      </c>
      <c r="AD18" s="56">
        <f t="shared" si="8"/>
        <v>-167.39999999999998</v>
      </c>
      <c r="AE18" s="57">
        <f>AC18/AB18%</f>
        <v>64.75047378395452</v>
      </c>
      <c r="AF18" s="60">
        <f t="shared" si="28"/>
        <v>33.24324324324324</v>
      </c>
      <c r="AG18" s="96">
        <v>656.8</v>
      </c>
      <c r="AH18" s="97">
        <v>492.6</v>
      </c>
      <c r="AI18" s="97">
        <v>632.2</v>
      </c>
      <c r="AJ18" s="56">
        <f t="shared" si="10"/>
        <v>139.60000000000002</v>
      </c>
      <c r="AK18" s="57">
        <f>AI18/AH18%</f>
        <v>128.3394234673163</v>
      </c>
      <c r="AL18" s="60">
        <f t="shared" si="29"/>
        <v>96.25456760048722</v>
      </c>
      <c r="AM18" s="96">
        <v>856.5</v>
      </c>
      <c r="AN18" s="97">
        <v>642.3</v>
      </c>
      <c r="AO18" s="98">
        <v>520.9</v>
      </c>
      <c r="AP18" s="56">
        <f t="shared" si="12"/>
        <v>-121.39999999999998</v>
      </c>
      <c r="AQ18" s="57">
        <f>AO18/AN18%</f>
        <v>81.09917484041726</v>
      </c>
      <c r="AR18" s="60">
        <f t="shared" si="30"/>
        <v>60.81727962638646</v>
      </c>
      <c r="AS18" s="96">
        <v>155.4</v>
      </c>
      <c r="AT18" s="97">
        <v>116.6</v>
      </c>
      <c r="AU18" s="98">
        <v>274.4</v>
      </c>
      <c r="AV18" s="56">
        <f t="shared" si="14"/>
        <v>157.79999999999998</v>
      </c>
      <c r="AW18" s="57">
        <f>AU18/AT18%</f>
        <v>235.3344768439108</v>
      </c>
      <c r="AX18" s="60">
        <f t="shared" si="31"/>
        <v>176.57657657657657</v>
      </c>
      <c r="AY18" s="96">
        <v>2381.8</v>
      </c>
      <c r="AZ18" s="97">
        <v>1591.8</v>
      </c>
      <c r="BA18" s="55">
        <v>1025.8</v>
      </c>
      <c r="BB18" s="56">
        <f t="shared" si="16"/>
        <v>-566</v>
      </c>
      <c r="BC18" s="57">
        <f>BA18/AZ18%</f>
        <v>64.44276919210957</v>
      </c>
      <c r="BD18" s="60">
        <f t="shared" si="32"/>
        <v>43.06826769669997</v>
      </c>
      <c r="BE18" s="96">
        <v>33.6</v>
      </c>
      <c r="BF18" s="97">
        <v>23.6</v>
      </c>
      <c r="BG18" s="98">
        <v>22</v>
      </c>
      <c r="BH18" s="56">
        <f t="shared" si="18"/>
        <v>-1.6000000000000014</v>
      </c>
      <c r="BI18" s="57">
        <f>BG18/BF18%</f>
        <v>93.22033898305084</v>
      </c>
      <c r="BJ18" s="60">
        <f t="shared" si="33"/>
        <v>65.47619047619047</v>
      </c>
      <c r="BK18" s="96">
        <v>1229.6</v>
      </c>
      <c r="BL18" s="97">
        <v>708.4</v>
      </c>
      <c r="BM18" s="98">
        <v>805.1</v>
      </c>
      <c r="BN18" s="56">
        <f t="shared" si="20"/>
        <v>96.70000000000005</v>
      </c>
      <c r="BO18" s="57">
        <f>BM18/BL18%</f>
        <v>113.65047995482779</v>
      </c>
      <c r="BP18" s="60">
        <f t="shared" si="34"/>
        <v>65.47657774886143</v>
      </c>
      <c r="BQ18" s="96">
        <v>455.7</v>
      </c>
      <c r="BR18" s="97">
        <v>427</v>
      </c>
      <c r="BS18" s="98">
        <v>511.2</v>
      </c>
      <c r="BT18" s="56">
        <f t="shared" si="22"/>
        <v>84.19999999999999</v>
      </c>
      <c r="BU18" s="57">
        <f>BS18/BR18%</f>
        <v>119.71896955503514</v>
      </c>
      <c r="BV18" s="60">
        <f t="shared" si="35"/>
        <v>112.1790651744569</v>
      </c>
      <c r="BW18" s="61">
        <f t="shared" si="24"/>
        <v>14726</v>
      </c>
      <c r="BX18" s="62">
        <f t="shared" si="24"/>
        <v>10387.800000000001</v>
      </c>
      <c r="BY18" s="62">
        <f t="shared" si="24"/>
        <v>8932.7</v>
      </c>
      <c r="BZ18" s="56">
        <f t="shared" si="36"/>
        <v>-1455.1000000000004</v>
      </c>
      <c r="CA18" s="57">
        <f t="shared" si="37"/>
        <v>85.99222164462157</v>
      </c>
      <c r="CB18" s="63">
        <f t="shared" si="38"/>
        <v>60.65937797093577</v>
      </c>
    </row>
    <row r="19" spans="1:80" ht="12.75">
      <c r="A19" s="101" t="s">
        <v>38</v>
      </c>
      <c r="B19" s="102"/>
      <c r="C19" s="96">
        <v>123</v>
      </c>
      <c r="D19" s="103">
        <v>92.3</v>
      </c>
      <c r="E19" s="104">
        <v>90.4</v>
      </c>
      <c r="F19" s="56">
        <f t="shared" si="25"/>
        <v>-1.8999999999999915</v>
      </c>
      <c r="G19" s="57">
        <f>E19/D19%</f>
        <v>97.94149512459373</v>
      </c>
      <c r="H19" s="58">
        <f>E19/C19%</f>
        <v>73.4959349593496</v>
      </c>
      <c r="I19" s="99"/>
      <c r="J19" s="103"/>
      <c r="K19" s="104"/>
      <c r="L19" s="56">
        <f t="shared" si="2"/>
        <v>0</v>
      </c>
      <c r="M19" s="57"/>
      <c r="N19" s="60"/>
      <c r="O19" s="96">
        <v>128.7</v>
      </c>
      <c r="P19" s="103">
        <v>115.2</v>
      </c>
      <c r="Q19" s="104">
        <v>264.8</v>
      </c>
      <c r="R19" s="56">
        <f t="shared" si="4"/>
        <v>149.60000000000002</v>
      </c>
      <c r="S19" s="57">
        <f>Q19/P19%</f>
        <v>229.8611111111111</v>
      </c>
      <c r="T19" s="60">
        <f>Q19/O19%</f>
        <v>205.74980574980577</v>
      </c>
      <c r="U19" s="96"/>
      <c r="V19" s="103"/>
      <c r="W19" s="104"/>
      <c r="X19" s="56">
        <f t="shared" si="6"/>
        <v>0</v>
      </c>
      <c r="Y19" s="57"/>
      <c r="Z19" s="60"/>
      <c r="AA19" s="96"/>
      <c r="AB19" s="103"/>
      <c r="AC19" s="104"/>
      <c r="AD19" s="56">
        <f t="shared" si="8"/>
        <v>0</v>
      </c>
      <c r="AE19" s="57"/>
      <c r="AF19" s="60"/>
      <c r="AG19" s="96">
        <v>76.5</v>
      </c>
      <c r="AH19" s="103">
        <v>57.3</v>
      </c>
      <c r="AI19" s="103">
        <v>51</v>
      </c>
      <c r="AJ19" s="56">
        <f t="shared" si="10"/>
        <v>-6.299999999999997</v>
      </c>
      <c r="AK19" s="57">
        <f>AI19/AH19%</f>
        <v>89.00523560209425</v>
      </c>
      <c r="AL19" s="60">
        <f t="shared" si="29"/>
        <v>66.66666666666667</v>
      </c>
      <c r="AM19" s="96"/>
      <c r="AN19" s="103"/>
      <c r="AO19" s="104"/>
      <c r="AP19" s="56">
        <f t="shared" si="12"/>
        <v>0</v>
      </c>
      <c r="AQ19" s="57"/>
      <c r="AR19" s="60"/>
      <c r="AS19" s="96"/>
      <c r="AT19" s="103"/>
      <c r="AU19" s="104"/>
      <c r="AV19" s="56">
        <f t="shared" si="14"/>
        <v>0</v>
      </c>
      <c r="AW19" s="57"/>
      <c r="AX19" s="60"/>
      <c r="AY19" s="96"/>
      <c r="AZ19" s="103"/>
      <c r="BA19" s="55">
        <f>'[1]01.04.12(ут)'!CW19*1.15</f>
        <v>0</v>
      </c>
      <c r="BB19" s="56">
        <f t="shared" si="16"/>
        <v>0</v>
      </c>
      <c r="BC19" s="57"/>
      <c r="BD19" s="60"/>
      <c r="BE19" s="96"/>
      <c r="BF19" s="103"/>
      <c r="BG19" s="104"/>
      <c r="BH19" s="56">
        <f t="shared" si="18"/>
        <v>0</v>
      </c>
      <c r="BI19" s="57"/>
      <c r="BJ19" s="60"/>
      <c r="BK19" s="96"/>
      <c r="BL19" s="103"/>
      <c r="BM19" s="104"/>
      <c r="BN19" s="56">
        <f t="shared" si="20"/>
        <v>0</v>
      </c>
      <c r="BO19" s="57"/>
      <c r="BP19" s="60"/>
      <c r="BQ19" s="96">
        <v>274.4</v>
      </c>
      <c r="BR19" s="103">
        <v>214.3</v>
      </c>
      <c r="BS19" s="104">
        <v>194</v>
      </c>
      <c r="BT19" s="56">
        <f t="shared" si="22"/>
        <v>-20.30000000000001</v>
      </c>
      <c r="BU19" s="57">
        <f>BS19/BR19%</f>
        <v>90.52729818012132</v>
      </c>
      <c r="BV19" s="60">
        <f t="shared" si="35"/>
        <v>70.6997084548105</v>
      </c>
      <c r="BW19" s="61">
        <f t="shared" si="24"/>
        <v>602.5999999999999</v>
      </c>
      <c r="BX19" s="62">
        <f t="shared" si="24"/>
        <v>479.1</v>
      </c>
      <c r="BY19" s="62">
        <f t="shared" si="24"/>
        <v>600.2</v>
      </c>
      <c r="BZ19" s="56">
        <f t="shared" si="36"/>
        <v>121.10000000000002</v>
      </c>
      <c r="CA19" s="57">
        <f t="shared" si="37"/>
        <v>125.27656021707368</v>
      </c>
      <c r="CB19" s="63">
        <f t="shared" si="38"/>
        <v>99.60172585462996</v>
      </c>
    </row>
    <row r="20" spans="1:80" ht="12.75">
      <c r="A20" s="101" t="s">
        <v>39</v>
      </c>
      <c r="B20" s="102"/>
      <c r="C20" s="96">
        <v>83.5</v>
      </c>
      <c r="D20" s="103">
        <v>83.5</v>
      </c>
      <c r="E20" s="104">
        <v>83.5</v>
      </c>
      <c r="F20" s="56">
        <f t="shared" si="25"/>
        <v>0</v>
      </c>
      <c r="G20" s="57"/>
      <c r="H20" s="58">
        <f>E20/C20%</f>
        <v>100</v>
      </c>
      <c r="I20" s="99"/>
      <c r="J20" s="103"/>
      <c r="K20" s="104"/>
      <c r="L20" s="56">
        <f t="shared" si="2"/>
        <v>0</v>
      </c>
      <c r="M20" s="57"/>
      <c r="N20" s="60"/>
      <c r="O20" s="96"/>
      <c r="P20" s="103"/>
      <c r="Q20" s="104"/>
      <c r="R20" s="56">
        <f t="shared" si="4"/>
        <v>0</v>
      </c>
      <c r="S20" s="57"/>
      <c r="T20" s="60"/>
      <c r="U20" s="96"/>
      <c r="V20" s="103"/>
      <c r="W20" s="104"/>
      <c r="X20" s="56">
        <f t="shared" si="6"/>
        <v>0</v>
      </c>
      <c r="Y20" s="57"/>
      <c r="Z20" s="60"/>
      <c r="AA20" s="96"/>
      <c r="AB20" s="103"/>
      <c r="AC20" s="104"/>
      <c r="AD20" s="56">
        <f t="shared" si="8"/>
        <v>0</v>
      </c>
      <c r="AE20" s="57"/>
      <c r="AF20" s="60"/>
      <c r="AG20" s="96"/>
      <c r="AH20" s="103"/>
      <c r="AI20" s="103"/>
      <c r="AJ20" s="56">
        <f t="shared" si="10"/>
        <v>0</v>
      </c>
      <c r="AK20" s="57"/>
      <c r="AL20" s="60"/>
      <c r="AM20" s="96"/>
      <c r="AN20" s="103"/>
      <c r="AO20" s="104"/>
      <c r="AP20" s="56">
        <f t="shared" si="12"/>
        <v>0</v>
      </c>
      <c r="AQ20" s="57"/>
      <c r="AR20" s="60"/>
      <c r="AS20" s="96"/>
      <c r="AT20" s="103"/>
      <c r="AU20" s="104"/>
      <c r="AV20" s="56">
        <f t="shared" si="14"/>
        <v>0</v>
      </c>
      <c r="AW20" s="57"/>
      <c r="AX20" s="60"/>
      <c r="AY20" s="96"/>
      <c r="AZ20" s="103"/>
      <c r="BA20" s="55">
        <f>'[1]01.04.12(ут)'!CW20*1.15</f>
        <v>0</v>
      </c>
      <c r="BB20" s="56">
        <f t="shared" si="16"/>
        <v>0</v>
      </c>
      <c r="BC20" s="57"/>
      <c r="BD20" s="60"/>
      <c r="BE20" s="96"/>
      <c r="BF20" s="103"/>
      <c r="BG20" s="104"/>
      <c r="BH20" s="56">
        <f t="shared" si="18"/>
        <v>0</v>
      </c>
      <c r="BI20" s="57"/>
      <c r="BJ20" s="60"/>
      <c r="BK20" s="96"/>
      <c r="BL20" s="103"/>
      <c r="BM20" s="104"/>
      <c r="BN20" s="56">
        <f t="shared" si="20"/>
        <v>0</v>
      </c>
      <c r="BO20" s="57"/>
      <c r="BP20" s="60"/>
      <c r="BQ20" s="96"/>
      <c r="BR20" s="103"/>
      <c r="BS20" s="104"/>
      <c r="BT20" s="56">
        <f t="shared" si="22"/>
        <v>0</v>
      </c>
      <c r="BU20" s="57"/>
      <c r="BV20" s="60"/>
      <c r="BW20" s="61">
        <f t="shared" si="24"/>
        <v>83.5</v>
      </c>
      <c r="BX20" s="62">
        <f t="shared" si="24"/>
        <v>83.5</v>
      </c>
      <c r="BY20" s="62">
        <f t="shared" si="24"/>
        <v>83.5</v>
      </c>
      <c r="BZ20" s="56">
        <f t="shared" si="36"/>
        <v>0</v>
      </c>
      <c r="CA20" s="57"/>
      <c r="CB20" s="63">
        <f t="shared" si="38"/>
        <v>100</v>
      </c>
    </row>
    <row r="21" spans="1:80" ht="12.75">
      <c r="A21" s="105" t="s">
        <v>40</v>
      </c>
      <c r="B21" s="102"/>
      <c r="C21" s="96">
        <v>10</v>
      </c>
      <c r="D21" s="103">
        <v>9.5</v>
      </c>
      <c r="E21" s="104">
        <v>9.5</v>
      </c>
      <c r="F21" s="56">
        <f t="shared" si="25"/>
        <v>0</v>
      </c>
      <c r="G21" s="57">
        <f>E21/D21%</f>
        <v>100</v>
      </c>
      <c r="H21" s="58">
        <f>E21/C21%</f>
        <v>95</v>
      </c>
      <c r="I21" s="99"/>
      <c r="J21" s="103"/>
      <c r="K21" s="104"/>
      <c r="L21" s="56">
        <f t="shared" si="2"/>
        <v>0</v>
      </c>
      <c r="M21" s="57"/>
      <c r="N21" s="60"/>
      <c r="O21" s="96">
        <v>1.5</v>
      </c>
      <c r="P21" s="103">
        <v>1</v>
      </c>
      <c r="Q21" s="104">
        <v>1.3</v>
      </c>
      <c r="R21" s="56">
        <f t="shared" si="4"/>
        <v>0.30000000000000004</v>
      </c>
      <c r="S21" s="57">
        <f>Q21/P21%</f>
        <v>130</v>
      </c>
      <c r="T21" s="60">
        <f>Q21/O21%</f>
        <v>86.66666666666667</v>
      </c>
      <c r="U21" s="96"/>
      <c r="V21" s="103"/>
      <c r="W21" s="104"/>
      <c r="X21" s="56">
        <f t="shared" si="6"/>
        <v>0</v>
      </c>
      <c r="Y21" s="57"/>
      <c r="Z21" s="60"/>
      <c r="AA21" s="96"/>
      <c r="AB21" s="103"/>
      <c r="AC21" s="104"/>
      <c r="AD21" s="56">
        <f t="shared" si="8"/>
        <v>0</v>
      </c>
      <c r="AE21" s="57"/>
      <c r="AF21" s="60"/>
      <c r="AG21" s="96">
        <v>3.4</v>
      </c>
      <c r="AH21" s="103">
        <v>2.6</v>
      </c>
      <c r="AI21" s="103">
        <v>2</v>
      </c>
      <c r="AJ21" s="56">
        <f t="shared" si="10"/>
        <v>-0.6000000000000001</v>
      </c>
      <c r="AK21" s="57">
        <f>AI21/AH21%</f>
        <v>76.92307692307692</v>
      </c>
      <c r="AL21" s="60">
        <f>AI21/AG21%</f>
        <v>58.8235294117647</v>
      </c>
      <c r="AM21" s="96"/>
      <c r="AN21" s="103"/>
      <c r="AO21" s="104"/>
      <c r="AP21" s="56">
        <f t="shared" si="12"/>
        <v>0</v>
      </c>
      <c r="AQ21" s="57"/>
      <c r="AR21" s="60"/>
      <c r="AS21" s="96"/>
      <c r="AT21" s="103"/>
      <c r="AU21" s="104"/>
      <c r="AV21" s="56">
        <f t="shared" si="14"/>
        <v>0</v>
      </c>
      <c r="AW21" s="57"/>
      <c r="AX21" s="60"/>
      <c r="AY21" s="96">
        <v>0.6</v>
      </c>
      <c r="AZ21" s="103"/>
      <c r="BA21" s="55">
        <f>'[1]01.04.12(ут)'!CW21*1.15</f>
        <v>0</v>
      </c>
      <c r="BB21" s="56">
        <f t="shared" si="16"/>
        <v>0</v>
      </c>
      <c r="BC21" s="57"/>
      <c r="BD21" s="60"/>
      <c r="BE21" s="96"/>
      <c r="BF21" s="103"/>
      <c r="BG21" s="104"/>
      <c r="BH21" s="56">
        <f t="shared" si="18"/>
        <v>0</v>
      </c>
      <c r="BI21" s="57"/>
      <c r="BJ21" s="60"/>
      <c r="BK21" s="96">
        <v>6.4</v>
      </c>
      <c r="BL21" s="103">
        <v>4.8</v>
      </c>
      <c r="BM21" s="104">
        <v>3.7</v>
      </c>
      <c r="BN21" s="56">
        <f t="shared" si="20"/>
        <v>-1.0999999999999996</v>
      </c>
      <c r="BO21" s="57">
        <f>BM21/BL21%</f>
        <v>77.08333333333333</v>
      </c>
      <c r="BP21" s="60">
        <f>BM21/BK21%</f>
        <v>57.8125</v>
      </c>
      <c r="BQ21" s="96">
        <v>8</v>
      </c>
      <c r="BR21" s="103">
        <v>5.8</v>
      </c>
      <c r="BS21" s="104">
        <v>5.4</v>
      </c>
      <c r="BT21" s="56">
        <f t="shared" si="22"/>
        <v>-0.39999999999999947</v>
      </c>
      <c r="BU21" s="57">
        <f>BS21/BR21%</f>
        <v>93.10344827586208</v>
      </c>
      <c r="BV21" s="60">
        <f>BS21/BQ21%</f>
        <v>67.5</v>
      </c>
      <c r="BW21" s="61">
        <f t="shared" si="24"/>
        <v>29.9</v>
      </c>
      <c r="BX21" s="62">
        <f t="shared" si="24"/>
        <v>23.7</v>
      </c>
      <c r="BY21" s="62">
        <f t="shared" si="24"/>
        <v>21.9</v>
      </c>
      <c r="BZ21" s="56">
        <f t="shared" si="36"/>
        <v>-1.8000000000000007</v>
      </c>
      <c r="CA21" s="57">
        <f t="shared" si="37"/>
        <v>92.40506329113924</v>
      </c>
      <c r="CB21" s="63">
        <f t="shared" si="38"/>
        <v>73.24414715719064</v>
      </c>
    </row>
    <row r="22" spans="1:80" ht="12.75">
      <c r="A22" s="101" t="s">
        <v>41</v>
      </c>
      <c r="B22" s="102"/>
      <c r="C22" s="96"/>
      <c r="D22" s="103"/>
      <c r="E22" s="104"/>
      <c r="F22" s="56">
        <f t="shared" si="25"/>
        <v>0</v>
      </c>
      <c r="G22" s="57"/>
      <c r="H22" s="58"/>
      <c r="I22" s="99"/>
      <c r="J22" s="103"/>
      <c r="K22" s="104"/>
      <c r="L22" s="56">
        <f t="shared" si="2"/>
        <v>0</v>
      </c>
      <c r="M22" s="57"/>
      <c r="N22" s="60"/>
      <c r="O22" s="96"/>
      <c r="P22" s="103"/>
      <c r="Q22" s="104"/>
      <c r="R22" s="56">
        <f t="shared" si="4"/>
        <v>0</v>
      </c>
      <c r="S22" s="57"/>
      <c r="T22" s="60"/>
      <c r="U22" s="96"/>
      <c r="V22" s="103"/>
      <c r="W22" s="104"/>
      <c r="X22" s="56">
        <f t="shared" si="6"/>
        <v>0</v>
      </c>
      <c r="Y22" s="57"/>
      <c r="Z22" s="60"/>
      <c r="AA22" s="96"/>
      <c r="AB22" s="103"/>
      <c r="AC22" s="104"/>
      <c r="AD22" s="56">
        <f t="shared" si="8"/>
        <v>0</v>
      </c>
      <c r="AE22" s="57"/>
      <c r="AF22" s="60"/>
      <c r="AG22" s="96"/>
      <c r="AH22" s="103"/>
      <c r="AI22" s="103"/>
      <c r="AJ22" s="56">
        <f t="shared" si="10"/>
        <v>0</v>
      </c>
      <c r="AK22" s="57"/>
      <c r="AL22" s="60"/>
      <c r="AM22" s="96"/>
      <c r="AN22" s="103"/>
      <c r="AO22" s="104"/>
      <c r="AP22" s="56">
        <f t="shared" si="12"/>
        <v>0</v>
      </c>
      <c r="AQ22" s="57"/>
      <c r="AR22" s="60"/>
      <c r="AS22" s="96"/>
      <c r="AT22" s="103"/>
      <c r="AU22" s="104"/>
      <c r="AV22" s="56">
        <f t="shared" si="14"/>
        <v>0</v>
      </c>
      <c r="AW22" s="57"/>
      <c r="AX22" s="60"/>
      <c r="AY22" s="96"/>
      <c r="AZ22" s="103"/>
      <c r="BA22" s="55">
        <f>'[1]01.04.12(ут)'!CW22*1.15</f>
        <v>0</v>
      </c>
      <c r="BB22" s="56">
        <f t="shared" si="16"/>
        <v>0</v>
      </c>
      <c r="BC22" s="57"/>
      <c r="BD22" s="60"/>
      <c r="BE22" s="96"/>
      <c r="BF22" s="103"/>
      <c r="BG22" s="104"/>
      <c r="BH22" s="56">
        <f t="shared" si="18"/>
        <v>0</v>
      </c>
      <c r="BI22" s="57"/>
      <c r="BJ22" s="60"/>
      <c r="BK22" s="96"/>
      <c r="BL22" s="103"/>
      <c r="BM22" s="104"/>
      <c r="BN22" s="56"/>
      <c r="BO22" s="57"/>
      <c r="BP22" s="60"/>
      <c r="BQ22" s="96"/>
      <c r="BR22" s="103"/>
      <c r="BS22" s="104"/>
      <c r="BT22" s="56">
        <f t="shared" si="22"/>
        <v>0</v>
      </c>
      <c r="BU22" s="57"/>
      <c r="BV22" s="60"/>
      <c r="BW22" s="61">
        <f t="shared" si="24"/>
        <v>0</v>
      </c>
      <c r="BX22" s="62">
        <f t="shared" si="24"/>
        <v>0</v>
      </c>
      <c r="BY22" s="62">
        <f t="shared" si="24"/>
        <v>0</v>
      </c>
      <c r="BZ22" s="56">
        <f t="shared" si="36"/>
        <v>0</v>
      </c>
      <c r="CA22" s="57"/>
      <c r="CB22" s="63"/>
    </row>
    <row r="23" spans="1:80" ht="12.75">
      <c r="A23" s="106" t="s">
        <v>42</v>
      </c>
      <c r="B23" s="107"/>
      <c r="C23" s="108">
        <v>300.8</v>
      </c>
      <c r="D23" s="109">
        <v>300.8</v>
      </c>
      <c r="E23" s="110">
        <v>407.3</v>
      </c>
      <c r="F23" s="56">
        <f t="shared" si="25"/>
        <v>106.5</v>
      </c>
      <c r="G23" s="57">
        <f>E23/D23%</f>
        <v>135.40558510638297</v>
      </c>
      <c r="H23" s="58">
        <f>E23/C23%</f>
        <v>135.40558510638297</v>
      </c>
      <c r="I23" s="111"/>
      <c r="J23" s="109"/>
      <c r="K23" s="110">
        <v>3.4</v>
      </c>
      <c r="L23" s="56">
        <f t="shared" si="2"/>
        <v>3.4</v>
      </c>
      <c r="M23" s="57"/>
      <c r="N23" s="60"/>
      <c r="O23" s="108">
        <v>4175.5</v>
      </c>
      <c r="P23" s="109">
        <v>4175.5</v>
      </c>
      <c r="Q23" s="110">
        <v>4183.9</v>
      </c>
      <c r="R23" s="56">
        <f t="shared" si="4"/>
        <v>8.399999999999636</v>
      </c>
      <c r="S23" s="57">
        <f>Q23/P23%</f>
        <v>100.20117351215421</v>
      </c>
      <c r="T23" s="60">
        <f>Q23/O23%</f>
        <v>100.20117351215421</v>
      </c>
      <c r="U23" s="108"/>
      <c r="V23" s="109"/>
      <c r="W23" s="110">
        <v>22.2</v>
      </c>
      <c r="X23" s="56">
        <f t="shared" si="6"/>
        <v>22.2</v>
      </c>
      <c r="Y23" s="57"/>
      <c r="Z23" s="60"/>
      <c r="AA23" s="108"/>
      <c r="AB23" s="109"/>
      <c r="AC23" s="110">
        <v>0.7</v>
      </c>
      <c r="AD23" s="56">
        <f t="shared" si="8"/>
        <v>0.7</v>
      </c>
      <c r="AE23" s="57"/>
      <c r="AF23" s="60"/>
      <c r="AG23" s="108"/>
      <c r="AH23" s="109"/>
      <c r="AI23" s="109">
        <v>7.9</v>
      </c>
      <c r="AJ23" s="56">
        <f t="shared" si="10"/>
        <v>7.9</v>
      </c>
      <c r="AK23" s="57"/>
      <c r="AL23" s="60"/>
      <c r="AM23" s="108">
        <v>10.6</v>
      </c>
      <c r="AN23" s="109">
        <v>10.6</v>
      </c>
      <c r="AO23" s="110">
        <v>15.9</v>
      </c>
      <c r="AP23" s="56">
        <f t="shared" si="12"/>
        <v>5.300000000000001</v>
      </c>
      <c r="AQ23" s="57"/>
      <c r="AR23" s="60"/>
      <c r="AS23" s="108">
        <v>75</v>
      </c>
      <c r="AT23" s="109">
        <v>75</v>
      </c>
      <c r="AU23" s="110">
        <v>92.7</v>
      </c>
      <c r="AV23" s="56">
        <f t="shared" si="14"/>
        <v>17.700000000000003</v>
      </c>
      <c r="AW23" s="57"/>
      <c r="AX23" s="60"/>
      <c r="AY23" s="108"/>
      <c r="AZ23" s="109"/>
      <c r="BA23" s="55">
        <v>565.9</v>
      </c>
      <c r="BB23" s="56">
        <f t="shared" si="16"/>
        <v>565.9</v>
      </c>
      <c r="BC23" s="57"/>
      <c r="BD23" s="60"/>
      <c r="BE23" s="108">
        <v>2.1</v>
      </c>
      <c r="BF23" s="109">
        <v>2.1</v>
      </c>
      <c r="BG23" s="110">
        <v>2.6</v>
      </c>
      <c r="BH23" s="56">
        <f>BG23-BF23</f>
        <v>0.5</v>
      </c>
      <c r="BI23" s="57">
        <f>BG23/BF23%</f>
        <v>123.80952380952381</v>
      </c>
      <c r="BJ23" s="60">
        <f>BG23/BE23%</f>
        <v>123.80952380952381</v>
      </c>
      <c r="BK23" s="108">
        <v>66.7</v>
      </c>
      <c r="BL23" s="109">
        <v>66.7</v>
      </c>
      <c r="BM23" s="110">
        <v>66.7</v>
      </c>
      <c r="BN23" s="56">
        <f>BM23-BL23</f>
        <v>0</v>
      </c>
      <c r="BO23" s="57">
        <f>BM23/BL23%</f>
        <v>100</v>
      </c>
      <c r="BP23" s="60">
        <f>BM23/BK23%</f>
        <v>100</v>
      </c>
      <c r="BQ23" s="108">
        <v>170</v>
      </c>
      <c r="BR23" s="109">
        <v>170</v>
      </c>
      <c r="BS23" s="110">
        <v>180.1</v>
      </c>
      <c r="BT23" s="56">
        <f t="shared" si="22"/>
        <v>10.099999999999994</v>
      </c>
      <c r="BU23" s="57">
        <f>BS23/BR23%</f>
        <v>105.94117647058823</v>
      </c>
      <c r="BV23" s="60">
        <f>BS23/BQ23%</f>
        <v>105.94117647058823</v>
      </c>
      <c r="BW23" s="61">
        <f t="shared" si="24"/>
        <v>4800.700000000001</v>
      </c>
      <c r="BX23" s="62">
        <f t="shared" si="24"/>
        <v>4800.700000000001</v>
      </c>
      <c r="BY23" s="62">
        <f t="shared" si="24"/>
        <v>5549.299999999998</v>
      </c>
      <c r="BZ23" s="56">
        <f t="shared" si="36"/>
        <v>748.5999999999976</v>
      </c>
      <c r="CA23" s="57">
        <f t="shared" si="37"/>
        <v>115.59355927260603</v>
      </c>
      <c r="CB23" s="63">
        <f t="shared" si="38"/>
        <v>115.59355927260603</v>
      </c>
    </row>
    <row r="24" spans="1:80" ht="12.75">
      <c r="A24" s="105" t="s">
        <v>43</v>
      </c>
      <c r="B24" s="112"/>
      <c r="C24" s="53"/>
      <c r="D24" s="54"/>
      <c r="E24" s="55"/>
      <c r="F24" s="56">
        <f t="shared" si="25"/>
        <v>0</v>
      </c>
      <c r="G24" s="57"/>
      <c r="H24" s="58"/>
      <c r="I24" s="59"/>
      <c r="J24" s="54"/>
      <c r="K24" s="55"/>
      <c r="L24" s="56">
        <f t="shared" si="2"/>
        <v>0</v>
      </c>
      <c r="M24" s="57"/>
      <c r="N24" s="60"/>
      <c r="O24" s="53"/>
      <c r="P24" s="54"/>
      <c r="Q24" s="55"/>
      <c r="R24" s="56">
        <f t="shared" si="4"/>
        <v>0</v>
      </c>
      <c r="S24" s="57"/>
      <c r="T24" s="60"/>
      <c r="U24" s="53"/>
      <c r="V24" s="54"/>
      <c r="W24" s="55"/>
      <c r="X24" s="56">
        <f t="shared" si="6"/>
        <v>0</v>
      </c>
      <c r="Y24" s="57"/>
      <c r="Z24" s="60"/>
      <c r="AA24" s="53"/>
      <c r="AB24" s="54"/>
      <c r="AC24" s="55"/>
      <c r="AD24" s="56">
        <f t="shared" si="8"/>
        <v>0</v>
      </c>
      <c r="AE24" s="57"/>
      <c r="AF24" s="60"/>
      <c r="AG24" s="53"/>
      <c r="AH24" s="54"/>
      <c r="AI24" s="54"/>
      <c r="AJ24" s="56">
        <f t="shared" si="10"/>
        <v>0</v>
      </c>
      <c r="AK24" s="57"/>
      <c r="AL24" s="60"/>
      <c r="AM24" s="53"/>
      <c r="AN24" s="54"/>
      <c r="AO24" s="55">
        <v>0.2</v>
      </c>
      <c r="AP24" s="56">
        <f t="shared" si="12"/>
        <v>0.2</v>
      </c>
      <c r="AQ24" s="57"/>
      <c r="AR24" s="60"/>
      <c r="AS24" s="53"/>
      <c r="AT24" s="54"/>
      <c r="AU24" s="55"/>
      <c r="AV24" s="56">
        <f t="shared" si="14"/>
        <v>0</v>
      </c>
      <c r="AW24" s="57"/>
      <c r="AX24" s="60"/>
      <c r="AY24" s="53"/>
      <c r="AZ24" s="54"/>
      <c r="BA24" s="55">
        <f>'[1]01.04.12(ут)'!CW24*1.15</f>
        <v>0</v>
      </c>
      <c r="BB24" s="56">
        <f t="shared" si="16"/>
        <v>0</v>
      </c>
      <c r="BC24" s="57"/>
      <c r="BD24" s="60"/>
      <c r="BE24" s="53"/>
      <c r="BF24" s="54"/>
      <c r="BG24" s="55">
        <v>0.5</v>
      </c>
      <c r="BH24" s="56">
        <f t="shared" si="18"/>
        <v>0.5</v>
      </c>
      <c r="BI24" s="57"/>
      <c r="BJ24" s="60"/>
      <c r="BK24" s="53"/>
      <c r="BL24" s="54"/>
      <c r="BM24" s="55"/>
      <c r="BN24" s="56">
        <f t="shared" si="20"/>
        <v>0</v>
      </c>
      <c r="BO24" s="57"/>
      <c r="BP24" s="60"/>
      <c r="BQ24" s="53"/>
      <c r="BR24" s="54"/>
      <c r="BS24" s="55"/>
      <c r="BT24" s="56">
        <f t="shared" si="22"/>
        <v>0</v>
      </c>
      <c r="BU24" s="57"/>
      <c r="BV24" s="60"/>
      <c r="BW24" s="61">
        <f t="shared" si="24"/>
        <v>0</v>
      </c>
      <c r="BX24" s="62">
        <f t="shared" si="24"/>
        <v>0</v>
      </c>
      <c r="BY24" s="62">
        <f t="shared" si="24"/>
        <v>0.7</v>
      </c>
      <c r="BZ24" s="56">
        <f t="shared" si="36"/>
        <v>0.7</v>
      </c>
      <c r="CA24" s="57"/>
      <c r="CB24" s="63"/>
    </row>
    <row r="25" spans="1:80" ht="12.75">
      <c r="A25" s="105" t="s">
        <v>44</v>
      </c>
      <c r="B25" s="112"/>
      <c r="C25" s="53">
        <v>281</v>
      </c>
      <c r="D25" s="54">
        <v>281</v>
      </c>
      <c r="E25" s="55">
        <v>281</v>
      </c>
      <c r="F25" s="56">
        <f t="shared" si="25"/>
        <v>0</v>
      </c>
      <c r="G25" s="57">
        <f>E25/D25%</f>
        <v>100</v>
      </c>
      <c r="H25" s="58">
        <f>E25/C25%</f>
        <v>100</v>
      </c>
      <c r="I25" s="59"/>
      <c r="J25" s="54"/>
      <c r="K25" s="55"/>
      <c r="L25" s="56">
        <f t="shared" si="2"/>
        <v>0</v>
      </c>
      <c r="M25" s="57"/>
      <c r="N25" s="60"/>
      <c r="O25" s="53"/>
      <c r="P25" s="54"/>
      <c r="Q25" s="55"/>
      <c r="R25" s="56">
        <f t="shared" si="4"/>
        <v>0</v>
      </c>
      <c r="S25" s="57"/>
      <c r="T25" s="60"/>
      <c r="U25" s="53"/>
      <c r="V25" s="54"/>
      <c r="W25" s="55"/>
      <c r="X25" s="56">
        <f t="shared" si="6"/>
        <v>0</v>
      </c>
      <c r="Y25" s="57"/>
      <c r="Z25" s="60"/>
      <c r="AA25" s="53"/>
      <c r="AB25" s="54"/>
      <c r="AC25" s="55"/>
      <c r="AD25" s="56">
        <f t="shared" si="8"/>
        <v>0</v>
      </c>
      <c r="AE25" s="57"/>
      <c r="AF25" s="60"/>
      <c r="AG25" s="53"/>
      <c r="AH25" s="54"/>
      <c r="AI25" s="54"/>
      <c r="AJ25" s="56">
        <f t="shared" si="10"/>
        <v>0</v>
      </c>
      <c r="AK25" s="57"/>
      <c r="AL25" s="60"/>
      <c r="AM25" s="53"/>
      <c r="AN25" s="54"/>
      <c r="AO25" s="55"/>
      <c r="AP25" s="56">
        <f t="shared" si="12"/>
        <v>0</v>
      </c>
      <c r="AQ25" s="57"/>
      <c r="AR25" s="60"/>
      <c r="AS25" s="53"/>
      <c r="AT25" s="54"/>
      <c r="AU25" s="55">
        <v>36.1</v>
      </c>
      <c r="AV25" s="56">
        <f t="shared" si="14"/>
        <v>36.1</v>
      </c>
      <c r="AW25" s="57"/>
      <c r="AX25" s="60"/>
      <c r="AY25" s="53"/>
      <c r="AZ25" s="54"/>
      <c r="BA25" s="55"/>
      <c r="BB25" s="56">
        <f t="shared" si="16"/>
        <v>0</v>
      </c>
      <c r="BC25" s="57"/>
      <c r="BD25" s="60"/>
      <c r="BE25" s="53"/>
      <c r="BF25" s="54"/>
      <c r="BG25" s="55">
        <v>0</v>
      </c>
      <c r="BH25" s="56">
        <f t="shared" si="18"/>
        <v>0</v>
      </c>
      <c r="BI25" s="57"/>
      <c r="BJ25" s="60"/>
      <c r="BK25" s="53"/>
      <c r="BL25" s="54"/>
      <c r="BM25" s="55"/>
      <c r="BN25" s="56">
        <f t="shared" si="20"/>
        <v>0</v>
      </c>
      <c r="BO25" s="57"/>
      <c r="BP25" s="60"/>
      <c r="BQ25" s="53"/>
      <c r="BR25" s="54"/>
      <c r="BS25" s="55"/>
      <c r="BT25" s="56">
        <f t="shared" si="22"/>
        <v>0</v>
      </c>
      <c r="BU25" s="57"/>
      <c r="BV25" s="60"/>
      <c r="BW25" s="61">
        <f>C25+I25+O25+U25+AA25+AG25+AM25+AS25+AY25+BE25+BK25+BQ25</f>
        <v>281</v>
      </c>
      <c r="BX25" s="62">
        <f aca="true" t="shared" si="39" ref="BX25:BY27">D25+J25+P25+V25+AB25+AH25+AN25+AT25+AZ25+BF25+BL25+BR25</f>
        <v>281</v>
      </c>
      <c r="BY25" s="62">
        <f t="shared" si="39"/>
        <v>317.1</v>
      </c>
      <c r="BZ25" s="56">
        <f t="shared" si="36"/>
        <v>36.10000000000002</v>
      </c>
      <c r="CA25" s="57">
        <f>BY25/BX25%</f>
        <v>112.84697508896798</v>
      </c>
      <c r="CB25" s="63">
        <f>BY25/BW25%</f>
        <v>112.84697508896798</v>
      </c>
    </row>
    <row r="26" spans="1:80" s="50" customFormat="1" ht="12.75">
      <c r="A26" s="41" t="s">
        <v>45</v>
      </c>
      <c r="B26" s="42"/>
      <c r="C26" s="43">
        <f>SUM(C27:C30)</f>
        <v>114461.3</v>
      </c>
      <c r="D26" s="44">
        <f>SUM(D27:D30)</f>
        <v>0</v>
      </c>
      <c r="E26" s="45">
        <f>SUM(E27:E30)</f>
        <v>18465.2</v>
      </c>
      <c r="F26" s="44"/>
      <c r="G26" s="46"/>
      <c r="H26" s="58">
        <f>E26/C26%</f>
        <v>16.132264791680683</v>
      </c>
      <c r="I26" s="45">
        <f>SUM(I27:I30)</f>
        <v>8895.3</v>
      </c>
      <c r="J26" s="44">
        <f>SUM(J27:J30)</f>
        <v>0</v>
      </c>
      <c r="K26" s="45">
        <f>SUM(K27:K30)</f>
        <v>3992.3</v>
      </c>
      <c r="L26" s="44"/>
      <c r="M26" s="46"/>
      <c r="N26" s="48">
        <f t="shared" si="26"/>
        <v>44.881004575449964</v>
      </c>
      <c r="O26" s="43">
        <f>SUM(O27:O30)</f>
        <v>51212.4</v>
      </c>
      <c r="P26" s="44">
        <f>SUM(P27:P30)</f>
        <v>0</v>
      </c>
      <c r="Q26" s="45">
        <f>SUM(Q27:Q30)</f>
        <v>7896.900000000001</v>
      </c>
      <c r="R26" s="44"/>
      <c r="S26" s="46"/>
      <c r="T26" s="48">
        <f t="shared" si="27"/>
        <v>15.419898305879045</v>
      </c>
      <c r="U26" s="43">
        <f>SUM(U27:U30)</f>
        <v>4932.8</v>
      </c>
      <c r="V26" s="44">
        <f>SUM(V27:V30)</f>
        <v>0</v>
      </c>
      <c r="W26" s="45">
        <f>SUM(W27:W30)</f>
        <v>139.5</v>
      </c>
      <c r="X26" s="44"/>
      <c r="Y26" s="46"/>
      <c r="Z26" s="48">
        <f>W26/U26%</f>
        <v>2.828008433344145</v>
      </c>
      <c r="AA26" s="43">
        <f>SUM(AA27:AA30)</f>
        <v>8111.9</v>
      </c>
      <c r="AB26" s="44">
        <f>SUM(AB27:AB30)</f>
        <v>0</v>
      </c>
      <c r="AC26" s="45">
        <f>SUM(AC27:AC30)</f>
        <v>3636.6</v>
      </c>
      <c r="AD26" s="44"/>
      <c r="AE26" s="46"/>
      <c r="AF26" s="48">
        <f t="shared" si="28"/>
        <v>44.83043430022559</v>
      </c>
      <c r="AG26" s="43">
        <f>SUM(AG27:AG30)</f>
        <v>39011.4</v>
      </c>
      <c r="AH26" s="44">
        <f>SUM(AH27:AH30)</f>
        <v>0</v>
      </c>
      <c r="AI26" s="44">
        <f>SUM(AI27:AI30)</f>
        <v>8651</v>
      </c>
      <c r="AJ26" s="44"/>
      <c r="AK26" s="46"/>
      <c r="AL26" s="48">
        <f t="shared" si="29"/>
        <v>22.175569192594985</v>
      </c>
      <c r="AM26" s="43">
        <f>SUM(AM27:AM30)</f>
        <v>9597.1</v>
      </c>
      <c r="AN26" s="44">
        <f>SUM(AN27:AN30)</f>
        <v>0</v>
      </c>
      <c r="AO26" s="45">
        <f>SUM(AO27:AO30)</f>
        <v>3640.4</v>
      </c>
      <c r="AP26" s="44"/>
      <c r="AQ26" s="46"/>
      <c r="AR26" s="48">
        <f t="shared" si="30"/>
        <v>37.93229204655573</v>
      </c>
      <c r="AS26" s="43">
        <f>SUM(AS27:AS30)</f>
        <v>7582.4</v>
      </c>
      <c r="AT26" s="44">
        <f>SUM(AT27:AT30)</f>
        <v>0</v>
      </c>
      <c r="AU26" s="45">
        <f>SUM(AU27:AU30)</f>
        <v>4084.1</v>
      </c>
      <c r="AV26" s="44"/>
      <c r="AW26" s="46"/>
      <c r="AX26" s="48">
        <f t="shared" si="31"/>
        <v>53.8628930154041</v>
      </c>
      <c r="AY26" s="43">
        <f>SUM(AY27:AY30)</f>
        <v>3435.6</v>
      </c>
      <c r="AZ26" s="44">
        <f>SUM(AZ27:AZ30)</f>
        <v>0</v>
      </c>
      <c r="BA26" s="45">
        <f>SUM(BA27:BA30)</f>
        <v>189.5</v>
      </c>
      <c r="BB26" s="44"/>
      <c r="BC26" s="46"/>
      <c r="BD26" s="48">
        <f t="shared" si="32"/>
        <v>5.515775992548608</v>
      </c>
      <c r="BE26" s="43">
        <f>SUM(BE27:BE30)</f>
        <v>30575.7</v>
      </c>
      <c r="BF26" s="44">
        <f>SUM(BF27:BF30)</f>
        <v>0</v>
      </c>
      <c r="BG26" s="45">
        <f>SUM(BG27:BG30)</f>
        <v>4312</v>
      </c>
      <c r="BH26" s="44"/>
      <c r="BI26" s="46"/>
      <c r="BJ26" s="48">
        <f t="shared" si="33"/>
        <v>14.10270247287879</v>
      </c>
      <c r="BK26" s="43">
        <f>SUM(BK27:BK30)</f>
        <v>111487.00000000001</v>
      </c>
      <c r="BL26" s="44">
        <f>SUM(BL27:BL30)</f>
        <v>0</v>
      </c>
      <c r="BM26" s="45">
        <f>SUM(BM27:BM30)</f>
        <v>30816.9</v>
      </c>
      <c r="BN26" s="44"/>
      <c r="BO26" s="46"/>
      <c r="BP26" s="48">
        <f t="shared" si="34"/>
        <v>27.64169813520859</v>
      </c>
      <c r="BQ26" s="43">
        <f>SUM(BQ27:BQ30)</f>
        <v>201524.2</v>
      </c>
      <c r="BR26" s="44">
        <f>SUM(BR27:BR30)</f>
        <v>0</v>
      </c>
      <c r="BS26" s="45">
        <f>SUM(BS27:BS30)</f>
        <v>66444.7</v>
      </c>
      <c r="BT26" s="44"/>
      <c r="BU26" s="46"/>
      <c r="BV26" s="48">
        <f t="shared" si="35"/>
        <v>32.97107741898987</v>
      </c>
      <c r="BW26" s="43">
        <f aca="true" t="shared" si="40" ref="BW26:BY31">C26+I26+O26+U26+AA26+AG26+AM26+AS26+AY26+BE26+BK26+BQ26</f>
        <v>590827.1</v>
      </c>
      <c r="BX26" s="113">
        <f t="shared" si="39"/>
        <v>0</v>
      </c>
      <c r="BY26" s="113">
        <f t="shared" si="39"/>
        <v>152269.09999999998</v>
      </c>
      <c r="BZ26" s="114"/>
      <c r="CA26" s="115"/>
      <c r="CB26" s="49">
        <f t="shared" si="38"/>
        <v>25.77219291396755</v>
      </c>
    </row>
    <row r="27" spans="1:80" s="100" customFormat="1" ht="12.75">
      <c r="A27" s="116" t="s">
        <v>46</v>
      </c>
      <c r="B27" s="117"/>
      <c r="C27" s="53"/>
      <c r="D27" s="54"/>
      <c r="E27" s="55"/>
      <c r="F27" s="56">
        <f>E27-D27</f>
        <v>0</v>
      </c>
      <c r="G27" s="57"/>
      <c r="H27" s="58"/>
      <c r="I27" s="59">
        <v>4801.5</v>
      </c>
      <c r="J27" s="54"/>
      <c r="K27" s="55">
        <v>3752.8</v>
      </c>
      <c r="L27" s="56"/>
      <c r="M27" s="57"/>
      <c r="N27" s="60">
        <f t="shared" si="26"/>
        <v>78.1589086743726</v>
      </c>
      <c r="O27" s="53">
        <v>10156.1</v>
      </c>
      <c r="P27" s="54"/>
      <c r="Q27" s="55">
        <v>4345.3</v>
      </c>
      <c r="R27" s="56"/>
      <c r="S27" s="57"/>
      <c r="T27" s="60">
        <f t="shared" si="27"/>
        <v>42.78512421106527</v>
      </c>
      <c r="U27" s="53"/>
      <c r="V27" s="54"/>
      <c r="W27" s="55"/>
      <c r="X27" s="56">
        <f t="shared" si="6"/>
        <v>0</v>
      </c>
      <c r="Y27" s="57"/>
      <c r="Z27" s="60"/>
      <c r="AA27" s="53">
        <v>3153.2</v>
      </c>
      <c r="AB27" s="54"/>
      <c r="AC27" s="55">
        <v>2903.1</v>
      </c>
      <c r="AD27" s="56"/>
      <c r="AE27" s="57"/>
      <c r="AF27" s="60">
        <f t="shared" si="28"/>
        <v>92.0683749841431</v>
      </c>
      <c r="AG27" s="53">
        <v>7374.2</v>
      </c>
      <c r="AH27" s="54"/>
      <c r="AI27" s="54">
        <v>5405.9</v>
      </c>
      <c r="AJ27" s="56"/>
      <c r="AK27" s="57"/>
      <c r="AL27" s="60">
        <f t="shared" si="29"/>
        <v>73.30829106886169</v>
      </c>
      <c r="AM27" s="53">
        <v>4362.8</v>
      </c>
      <c r="AN27" s="54"/>
      <c r="AO27" s="55">
        <v>3450.9</v>
      </c>
      <c r="AP27" s="56"/>
      <c r="AQ27" s="57"/>
      <c r="AR27" s="60">
        <f t="shared" si="30"/>
        <v>79.09828550472174</v>
      </c>
      <c r="AS27" s="53">
        <v>3682.7</v>
      </c>
      <c r="AT27" s="54"/>
      <c r="AU27" s="55">
        <v>3467.6</v>
      </c>
      <c r="AV27" s="56"/>
      <c r="AW27" s="57"/>
      <c r="AX27" s="60">
        <f t="shared" si="31"/>
        <v>94.15917669101475</v>
      </c>
      <c r="AY27" s="53"/>
      <c r="AZ27" s="54"/>
      <c r="BA27" s="55"/>
      <c r="BB27" s="56"/>
      <c r="BC27" s="57"/>
      <c r="BD27" s="60"/>
      <c r="BE27" s="53">
        <v>3329.5</v>
      </c>
      <c r="BF27" s="54"/>
      <c r="BG27" s="55">
        <v>2690.1</v>
      </c>
      <c r="BH27" s="56"/>
      <c r="BI27" s="57"/>
      <c r="BJ27" s="60">
        <f t="shared" si="33"/>
        <v>80.79591530259798</v>
      </c>
      <c r="BK27" s="53">
        <v>9942.8</v>
      </c>
      <c r="BL27" s="54"/>
      <c r="BM27" s="55">
        <v>7415.6</v>
      </c>
      <c r="BN27" s="56"/>
      <c r="BO27" s="57"/>
      <c r="BP27" s="60">
        <f t="shared" si="34"/>
        <v>74.58261254375026</v>
      </c>
      <c r="BQ27" s="53">
        <v>6707.8</v>
      </c>
      <c r="BR27" s="54"/>
      <c r="BS27" s="55">
        <v>5084</v>
      </c>
      <c r="BT27" s="56"/>
      <c r="BU27" s="57"/>
      <c r="BV27" s="60">
        <f t="shared" si="35"/>
        <v>75.79236113181669</v>
      </c>
      <c r="BW27" s="61">
        <f t="shared" si="40"/>
        <v>53510.600000000006</v>
      </c>
      <c r="BX27" s="62">
        <f t="shared" si="39"/>
        <v>0</v>
      </c>
      <c r="BY27" s="62">
        <f>E27+K27+Q27+W27+AC27+AI27+AO27+AU27+BA27+BG27+BM27+BS27</f>
        <v>38515.299999999996</v>
      </c>
      <c r="BZ27" s="56"/>
      <c r="CA27" s="57"/>
      <c r="CB27" s="63">
        <f>BY27/BW27%</f>
        <v>71.97695409881405</v>
      </c>
    </row>
    <row r="28" spans="1:80" s="100" customFormat="1" ht="12.75">
      <c r="A28" s="118" t="s">
        <v>47</v>
      </c>
      <c r="B28" s="117"/>
      <c r="C28" s="53">
        <v>0.2</v>
      </c>
      <c r="D28" s="54"/>
      <c r="E28" s="55">
        <v>0.2</v>
      </c>
      <c r="F28" s="56"/>
      <c r="G28" s="57"/>
      <c r="H28" s="58">
        <f>E28/C28%</f>
        <v>100</v>
      </c>
      <c r="I28" s="59">
        <v>139.5</v>
      </c>
      <c r="J28" s="54"/>
      <c r="K28" s="55">
        <v>139.5</v>
      </c>
      <c r="L28" s="56"/>
      <c r="M28" s="57"/>
      <c r="N28" s="60">
        <f t="shared" si="26"/>
        <v>100</v>
      </c>
      <c r="O28" s="53">
        <v>278.8</v>
      </c>
      <c r="P28" s="54"/>
      <c r="Q28" s="55">
        <v>278.8</v>
      </c>
      <c r="R28" s="56"/>
      <c r="S28" s="57"/>
      <c r="T28" s="60">
        <f t="shared" si="27"/>
        <v>100</v>
      </c>
      <c r="U28" s="53">
        <v>139.5</v>
      </c>
      <c r="V28" s="54"/>
      <c r="W28" s="55">
        <v>139.5</v>
      </c>
      <c r="X28" s="56"/>
      <c r="Y28" s="57"/>
      <c r="Z28" s="60">
        <f>W28/U28%</f>
        <v>100</v>
      </c>
      <c r="AA28" s="53">
        <v>139.5</v>
      </c>
      <c r="AB28" s="54"/>
      <c r="AC28" s="55">
        <v>139.5</v>
      </c>
      <c r="AD28" s="56"/>
      <c r="AE28" s="57"/>
      <c r="AF28" s="60">
        <f t="shared" si="28"/>
        <v>100</v>
      </c>
      <c r="AG28" s="53">
        <v>278.8</v>
      </c>
      <c r="AH28" s="54"/>
      <c r="AI28" s="54">
        <v>278.8</v>
      </c>
      <c r="AJ28" s="56"/>
      <c r="AK28" s="57"/>
      <c r="AL28" s="60">
        <f t="shared" si="29"/>
        <v>100</v>
      </c>
      <c r="AM28" s="53">
        <v>139.5</v>
      </c>
      <c r="AN28" s="54"/>
      <c r="AO28" s="55">
        <v>139.5</v>
      </c>
      <c r="AP28" s="56"/>
      <c r="AQ28" s="57"/>
      <c r="AR28" s="60">
        <f t="shared" si="30"/>
        <v>100</v>
      </c>
      <c r="AS28" s="53">
        <v>139.5</v>
      </c>
      <c r="AT28" s="54"/>
      <c r="AU28" s="55">
        <v>139.5</v>
      </c>
      <c r="AV28" s="56"/>
      <c r="AW28" s="57"/>
      <c r="AX28" s="60">
        <f t="shared" si="31"/>
        <v>100</v>
      </c>
      <c r="AY28" s="53">
        <v>139.5</v>
      </c>
      <c r="AZ28" s="54"/>
      <c r="BA28" s="55">
        <v>139.5</v>
      </c>
      <c r="BB28" s="56"/>
      <c r="BC28" s="57"/>
      <c r="BD28" s="60">
        <f t="shared" si="32"/>
        <v>100</v>
      </c>
      <c r="BE28" s="53">
        <v>139.5</v>
      </c>
      <c r="BF28" s="54"/>
      <c r="BG28" s="55">
        <v>139.5</v>
      </c>
      <c r="BH28" s="56"/>
      <c r="BI28" s="57"/>
      <c r="BJ28" s="60">
        <f t="shared" si="33"/>
        <v>100</v>
      </c>
      <c r="BK28" s="53">
        <v>278.8</v>
      </c>
      <c r="BL28" s="54"/>
      <c r="BM28" s="55">
        <v>278.8</v>
      </c>
      <c r="BN28" s="56"/>
      <c r="BO28" s="57"/>
      <c r="BP28" s="60">
        <f t="shared" si="34"/>
        <v>100</v>
      </c>
      <c r="BQ28" s="53">
        <v>278.8</v>
      </c>
      <c r="BR28" s="54"/>
      <c r="BS28" s="55">
        <v>278.8</v>
      </c>
      <c r="BT28" s="56"/>
      <c r="BU28" s="57"/>
      <c r="BV28" s="60">
        <f t="shared" si="35"/>
        <v>100</v>
      </c>
      <c r="BW28" s="61">
        <f t="shared" si="40"/>
        <v>2091.9</v>
      </c>
      <c r="BX28" s="62"/>
      <c r="BY28" s="62">
        <f>E28+K28+Q28+W28+AC28+AI28+AO28+AU28+BA28+BG28+BM28+BS28</f>
        <v>2091.9</v>
      </c>
      <c r="BZ28" s="56"/>
      <c r="CA28" s="57"/>
      <c r="CB28" s="63">
        <f>BY28/BW28%</f>
        <v>100</v>
      </c>
    </row>
    <row r="29" spans="1:80" s="100" customFormat="1" ht="12.75">
      <c r="A29" s="116" t="s">
        <v>48</v>
      </c>
      <c r="B29" s="117"/>
      <c r="C29" s="53">
        <v>114461.1</v>
      </c>
      <c r="D29" s="54"/>
      <c r="E29" s="55">
        <v>18465</v>
      </c>
      <c r="F29" s="56">
        <f>E29-D29</f>
        <v>18465</v>
      </c>
      <c r="G29" s="57"/>
      <c r="H29" s="58"/>
      <c r="I29" s="59">
        <v>3954.3</v>
      </c>
      <c r="J29" s="54"/>
      <c r="K29" s="55">
        <v>100</v>
      </c>
      <c r="L29" s="56"/>
      <c r="M29" s="57"/>
      <c r="N29" s="60">
        <f t="shared" si="26"/>
        <v>2.528892597931366</v>
      </c>
      <c r="O29" s="53">
        <v>40777.5</v>
      </c>
      <c r="P29" s="54"/>
      <c r="Q29" s="55">
        <v>3272.8</v>
      </c>
      <c r="R29" s="56"/>
      <c r="S29" s="57"/>
      <c r="T29" s="60">
        <f t="shared" si="27"/>
        <v>8.025994727484521</v>
      </c>
      <c r="U29" s="53">
        <v>4793.3</v>
      </c>
      <c r="V29" s="54"/>
      <c r="W29" s="55"/>
      <c r="X29" s="56">
        <f t="shared" si="6"/>
        <v>0</v>
      </c>
      <c r="Y29" s="57"/>
      <c r="Z29" s="60">
        <f>W29/U29%</f>
        <v>0</v>
      </c>
      <c r="AA29" s="53">
        <v>4819.2</v>
      </c>
      <c r="AB29" s="54"/>
      <c r="AC29" s="55">
        <v>594</v>
      </c>
      <c r="AD29" s="56"/>
      <c r="AE29" s="57"/>
      <c r="AF29" s="60">
        <f t="shared" si="28"/>
        <v>12.32569721115538</v>
      </c>
      <c r="AG29" s="53">
        <v>31358.4</v>
      </c>
      <c r="AH29" s="54"/>
      <c r="AI29" s="54">
        <v>2966.3</v>
      </c>
      <c r="AJ29" s="56"/>
      <c r="AK29" s="57"/>
      <c r="AL29" s="60">
        <f t="shared" si="29"/>
        <v>9.459347415684475</v>
      </c>
      <c r="AM29" s="53">
        <v>5094.8</v>
      </c>
      <c r="AN29" s="54"/>
      <c r="AO29" s="55">
        <v>50</v>
      </c>
      <c r="AP29" s="56"/>
      <c r="AQ29" s="57"/>
      <c r="AR29" s="60">
        <f t="shared" si="30"/>
        <v>0.9813927926513307</v>
      </c>
      <c r="AS29" s="53">
        <v>3760.2</v>
      </c>
      <c r="AT29" s="54"/>
      <c r="AU29" s="55">
        <v>477</v>
      </c>
      <c r="AV29" s="56"/>
      <c r="AW29" s="57"/>
      <c r="AX29" s="60"/>
      <c r="AY29" s="53">
        <v>3296.1</v>
      </c>
      <c r="AZ29" s="54"/>
      <c r="BA29" s="55">
        <v>50</v>
      </c>
      <c r="BB29" s="56"/>
      <c r="BC29" s="57"/>
      <c r="BD29" s="60">
        <f t="shared" si="32"/>
        <v>1.5169442674676132</v>
      </c>
      <c r="BE29" s="53">
        <v>27106.7</v>
      </c>
      <c r="BF29" s="54"/>
      <c r="BG29" s="55">
        <v>1482.4</v>
      </c>
      <c r="BH29" s="56"/>
      <c r="BI29" s="57"/>
      <c r="BJ29" s="60">
        <f t="shared" si="33"/>
        <v>5.468758646386318</v>
      </c>
      <c r="BK29" s="53">
        <v>101175.6</v>
      </c>
      <c r="BL29" s="54"/>
      <c r="BM29" s="55">
        <v>23032.7</v>
      </c>
      <c r="BN29" s="56"/>
      <c r="BO29" s="57"/>
      <c r="BP29" s="60">
        <f t="shared" si="34"/>
        <v>22.76507379249542</v>
      </c>
      <c r="BQ29" s="53">
        <v>194537.6</v>
      </c>
      <c r="BR29" s="54"/>
      <c r="BS29" s="55">
        <v>61081.9</v>
      </c>
      <c r="BT29" s="56"/>
      <c r="BU29" s="57"/>
      <c r="BV29" s="60">
        <f t="shared" si="35"/>
        <v>31.398505995756093</v>
      </c>
      <c r="BW29" s="61">
        <f t="shared" si="40"/>
        <v>535134.8</v>
      </c>
      <c r="BX29" s="62">
        <f t="shared" si="40"/>
        <v>0</v>
      </c>
      <c r="BY29" s="62">
        <f t="shared" si="40"/>
        <v>111572.1</v>
      </c>
      <c r="BZ29" s="56"/>
      <c r="CA29" s="57"/>
      <c r="CB29" s="63">
        <f t="shared" si="38"/>
        <v>20.849344875347292</v>
      </c>
    </row>
    <row r="30" spans="1:80" s="100" customFormat="1" ht="12.75">
      <c r="A30" s="116" t="s">
        <v>49</v>
      </c>
      <c r="B30" s="117"/>
      <c r="C30" s="53"/>
      <c r="D30" s="54"/>
      <c r="E30" s="55"/>
      <c r="F30" s="56">
        <f>E30-D30</f>
        <v>0</v>
      </c>
      <c r="G30" s="57"/>
      <c r="H30" s="58"/>
      <c r="I30" s="59"/>
      <c r="J30" s="54"/>
      <c r="K30" s="55"/>
      <c r="L30" s="56">
        <f t="shared" si="2"/>
        <v>0</v>
      </c>
      <c r="M30" s="57"/>
      <c r="N30" s="60"/>
      <c r="O30" s="53"/>
      <c r="P30" s="54"/>
      <c r="Q30" s="55"/>
      <c r="R30" s="56">
        <f t="shared" si="4"/>
        <v>0</v>
      </c>
      <c r="S30" s="57"/>
      <c r="T30" s="60"/>
      <c r="U30" s="53"/>
      <c r="V30" s="54"/>
      <c r="W30" s="55"/>
      <c r="X30" s="56">
        <f t="shared" si="6"/>
        <v>0</v>
      </c>
      <c r="Y30" s="57"/>
      <c r="Z30" s="60"/>
      <c r="AA30" s="53"/>
      <c r="AB30" s="54"/>
      <c r="AC30" s="55"/>
      <c r="AD30" s="56">
        <f t="shared" si="8"/>
        <v>0</v>
      </c>
      <c r="AE30" s="57"/>
      <c r="AF30" s="60"/>
      <c r="AG30" s="53"/>
      <c r="AH30" s="54"/>
      <c r="AI30" s="54"/>
      <c r="AJ30" s="56">
        <f t="shared" si="10"/>
        <v>0</v>
      </c>
      <c r="AK30" s="57"/>
      <c r="AL30" s="60"/>
      <c r="AM30" s="53"/>
      <c r="AN30" s="54"/>
      <c r="AO30" s="55"/>
      <c r="AP30" s="56">
        <f t="shared" si="12"/>
        <v>0</v>
      </c>
      <c r="AQ30" s="57"/>
      <c r="AR30" s="60"/>
      <c r="AS30" s="53"/>
      <c r="AT30" s="54"/>
      <c r="AU30" s="55"/>
      <c r="AV30" s="56">
        <f t="shared" si="14"/>
        <v>0</v>
      </c>
      <c r="AW30" s="57"/>
      <c r="AX30" s="60"/>
      <c r="AY30" s="53"/>
      <c r="AZ30" s="54"/>
      <c r="BA30" s="55"/>
      <c r="BB30" s="56"/>
      <c r="BC30" s="57"/>
      <c r="BD30" s="60"/>
      <c r="BE30" s="53"/>
      <c r="BF30" s="54"/>
      <c r="BG30" s="55"/>
      <c r="BH30" s="56"/>
      <c r="BI30" s="57"/>
      <c r="BJ30" s="60"/>
      <c r="BK30" s="53">
        <v>89.8</v>
      </c>
      <c r="BL30" s="54"/>
      <c r="BM30" s="55">
        <v>89.8</v>
      </c>
      <c r="BN30" s="56"/>
      <c r="BO30" s="57"/>
      <c r="BP30" s="60">
        <f t="shared" si="34"/>
        <v>100</v>
      </c>
      <c r="BQ30" s="53"/>
      <c r="BR30" s="54"/>
      <c r="BS30" s="55"/>
      <c r="BT30" s="56"/>
      <c r="BU30" s="57"/>
      <c r="BV30" s="60"/>
      <c r="BW30" s="61">
        <f t="shared" si="40"/>
        <v>89.8</v>
      </c>
      <c r="BX30" s="62">
        <f t="shared" si="40"/>
        <v>0</v>
      </c>
      <c r="BY30" s="62">
        <f t="shared" si="40"/>
        <v>89.8</v>
      </c>
      <c r="BZ30" s="56"/>
      <c r="CA30" s="57"/>
      <c r="CB30" s="63">
        <f t="shared" si="38"/>
        <v>100</v>
      </c>
    </row>
    <row r="31" spans="1:80" s="128" customFormat="1" ht="13.5" thickBot="1">
      <c r="A31" s="119" t="s">
        <v>50</v>
      </c>
      <c r="B31" s="120"/>
      <c r="C31" s="121">
        <f>C9+C26</f>
        <v>203162.5</v>
      </c>
      <c r="D31" s="122"/>
      <c r="E31" s="122">
        <f>E9+E26</f>
        <v>75398.7</v>
      </c>
      <c r="F31" s="122"/>
      <c r="G31" s="123"/>
      <c r="H31" s="124">
        <f>E31/C31%</f>
        <v>37.11250845997662</v>
      </c>
      <c r="I31" s="125">
        <f>I9+I26</f>
        <v>13276.199999999999</v>
      </c>
      <c r="J31" s="122"/>
      <c r="K31" s="122">
        <f>K9+K26</f>
        <v>5904.1</v>
      </c>
      <c r="L31" s="122"/>
      <c r="M31" s="123"/>
      <c r="N31" s="126">
        <f t="shared" si="26"/>
        <v>44.4713095614709</v>
      </c>
      <c r="O31" s="121">
        <f>O9+O26</f>
        <v>60986</v>
      </c>
      <c r="P31" s="122"/>
      <c r="Q31" s="122">
        <f>Q9+Q26</f>
        <v>15979.9</v>
      </c>
      <c r="R31" s="122"/>
      <c r="S31" s="123"/>
      <c r="T31" s="126">
        <f t="shared" si="27"/>
        <v>26.202571081887644</v>
      </c>
      <c r="U31" s="121">
        <f>U9+U26</f>
        <v>13910</v>
      </c>
      <c r="V31" s="122"/>
      <c r="W31" s="122">
        <f>W9+W26</f>
        <v>5551.2</v>
      </c>
      <c r="X31" s="122"/>
      <c r="Y31" s="123"/>
      <c r="Z31" s="126">
        <f>W31/U31%</f>
        <v>39.90797987059669</v>
      </c>
      <c r="AA31" s="121">
        <f>AA9+AA26</f>
        <v>14026.4</v>
      </c>
      <c r="AB31" s="122"/>
      <c r="AC31" s="122">
        <f>AC9+AC26</f>
        <v>6637.9</v>
      </c>
      <c r="AD31" s="122"/>
      <c r="AE31" s="123"/>
      <c r="AF31" s="126">
        <f t="shared" si="28"/>
        <v>47.32433126105058</v>
      </c>
      <c r="AG31" s="121">
        <f>AG9+AG26</f>
        <v>42785.6</v>
      </c>
      <c r="AH31" s="122"/>
      <c r="AI31" s="44">
        <f>AI9+AI26</f>
        <v>11083.2</v>
      </c>
      <c r="AJ31" s="122"/>
      <c r="AK31" s="123"/>
      <c r="AL31" s="126">
        <f t="shared" si="29"/>
        <v>25.90404248158259</v>
      </c>
      <c r="AM31" s="121">
        <f>AM9+AM26</f>
        <v>14056.2</v>
      </c>
      <c r="AN31" s="122"/>
      <c r="AO31" s="122">
        <f>AO9+AO26</f>
        <v>5896</v>
      </c>
      <c r="AP31" s="122"/>
      <c r="AQ31" s="123"/>
      <c r="AR31" s="126">
        <f t="shared" si="30"/>
        <v>41.94590287559937</v>
      </c>
      <c r="AS31" s="121">
        <f>AS9+AS26</f>
        <v>11347.8</v>
      </c>
      <c r="AT31" s="122"/>
      <c r="AU31" s="122">
        <f>AU9+AU26</f>
        <v>5964.5</v>
      </c>
      <c r="AV31" s="122"/>
      <c r="AW31" s="123"/>
      <c r="AX31" s="126">
        <f t="shared" si="31"/>
        <v>52.56084879888613</v>
      </c>
      <c r="AY31" s="121">
        <f>AY9+AY26</f>
        <v>12086.1</v>
      </c>
      <c r="AZ31" s="122"/>
      <c r="BA31" s="122">
        <f>BA9+BA26</f>
        <v>4519.7</v>
      </c>
      <c r="BB31" s="122"/>
      <c r="BC31" s="123"/>
      <c r="BD31" s="126">
        <f t="shared" si="32"/>
        <v>37.39585143263749</v>
      </c>
      <c r="BE31" s="121">
        <f>BE9+BE26</f>
        <v>32545.600000000002</v>
      </c>
      <c r="BF31" s="122"/>
      <c r="BG31" s="122">
        <f>BG9+BG26</f>
        <v>5145.3</v>
      </c>
      <c r="BH31" s="122"/>
      <c r="BI31" s="123"/>
      <c r="BJ31" s="126">
        <f t="shared" si="33"/>
        <v>15.809510348557101</v>
      </c>
      <c r="BK31" s="121">
        <f>BK9+BK26</f>
        <v>115658.90000000001</v>
      </c>
      <c r="BL31" s="122"/>
      <c r="BM31" s="122">
        <f>BM9+BM26</f>
        <v>33071.700000000004</v>
      </c>
      <c r="BN31" s="122"/>
      <c r="BO31" s="123"/>
      <c r="BP31" s="126">
        <f t="shared" si="34"/>
        <v>28.594167850463734</v>
      </c>
      <c r="BQ31" s="121">
        <f>BQ9+BQ26</f>
        <v>210734.7</v>
      </c>
      <c r="BR31" s="122"/>
      <c r="BS31" s="122">
        <f>BS9+BS26</f>
        <v>72325.5</v>
      </c>
      <c r="BT31" s="122"/>
      <c r="BU31" s="123"/>
      <c r="BV31" s="126">
        <f t="shared" si="35"/>
        <v>34.32064107145145</v>
      </c>
      <c r="BW31" s="122">
        <f t="shared" si="40"/>
        <v>744576</v>
      </c>
      <c r="BX31" s="122">
        <f t="shared" si="40"/>
        <v>0</v>
      </c>
      <c r="BY31" s="122">
        <f t="shared" si="40"/>
        <v>247477.7</v>
      </c>
      <c r="BZ31" s="122"/>
      <c r="CA31" s="123"/>
      <c r="CB31" s="127">
        <f t="shared" si="38"/>
        <v>33.23739954014097</v>
      </c>
    </row>
    <row r="32" spans="3:80" ht="12.75"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>
        <v>-1931.2</v>
      </c>
      <c r="BL32" s="129"/>
      <c r="BM32" s="129">
        <v>-1931.2</v>
      </c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</row>
    <row r="33" spans="2:80" ht="12.75">
      <c r="B33" s="130"/>
      <c r="C33" s="130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</row>
    <row r="34" spans="3:80" ht="12.75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</row>
    <row r="35" spans="1:51" s="9" customFormat="1" ht="12.75" customHeight="1" hidden="1">
      <c r="A35" s="8" t="s">
        <v>51</v>
      </c>
      <c r="B35" s="8"/>
      <c r="E35" s="10"/>
      <c r="F35" s="10"/>
      <c r="G35" s="10"/>
      <c r="I35" s="10"/>
      <c r="J35" s="10"/>
      <c r="K35" s="10"/>
      <c r="M35" s="10"/>
      <c r="N35" s="10"/>
      <c r="O35" s="10"/>
      <c r="Q35" s="10"/>
      <c r="R35" s="10"/>
      <c r="S35" s="10"/>
      <c r="U35" s="10"/>
      <c r="V35" s="10"/>
      <c r="W35" s="10"/>
      <c r="Y35" s="10"/>
      <c r="Z35" s="10"/>
      <c r="AA35" s="10"/>
      <c r="AC35" s="10"/>
      <c r="AD35" s="10"/>
      <c r="AE35" s="10"/>
      <c r="AG35" s="10"/>
      <c r="AH35" s="10"/>
      <c r="AI35" s="10"/>
      <c r="AK35" s="10"/>
      <c r="AL35" s="10"/>
      <c r="AM35" s="11"/>
      <c r="AN35" s="11"/>
      <c r="AO35" s="11"/>
      <c r="AP35" s="11"/>
      <c r="AQ35" s="10"/>
      <c r="AS35" s="10"/>
      <c r="AT35" s="10"/>
      <c r="AU35" s="10"/>
      <c r="AW35" s="10"/>
      <c r="AX35" s="10"/>
      <c r="AY35" s="10"/>
    </row>
    <row r="36" spans="1:51" s="9" customFormat="1" ht="12.75" customHeight="1" hidden="1" thickBot="1">
      <c r="A36" s="131" t="s">
        <v>52</v>
      </c>
      <c r="B36" s="8"/>
      <c r="E36" s="10"/>
      <c r="F36" s="10"/>
      <c r="G36" s="10"/>
      <c r="I36" s="10"/>
      <c r="J36" s="10"/>
      <c r="K36" s="10"/>
      <c r="M36" s="10"/>
      <c r="N36" s="10"/>
      <c r="O36" s="10"/>
      <c r="Q36" s="10"/>
      <c r="R36" s="10"/>
      <c r="S36" s="10"/>
      <c r="U36" s="10"/>
      <c r="V36" s="10"/>
      <c r="W36" s="10"/>
      <c r="Y36" s="10"/>
      <c r="Z36" s="10"/>
      <c r="AA36" s="10"/>
      <c r="AC36" s="10"/>
      <c r="AD36" s="10"/>
      <c r="AE36" s="10"/>
      <c r="AG36" s="10"/>
      <c r="AH36" s="10"/>
      <c r="AI36" s="10"/>
      <c r="AK36" s="10"/>
      <c r="AL36" s="10"/>
      <c r="AM36" s="11"/>
      <c r="AN36" s="11"/>
      <c r="AO36" s="11"/>
      <c r="AP36" s="11"/>
      <c r="AQ36" s="10"/>
      <c r="AS36" s="10"/>
      <c r="AT36" s="10"/>
      <c r="AU36" s="10"/>
      <c r="AW36" s="10"/>
      <c r="AX36" s="10"/>
      <c r="AY36" s="10"/>
    </row>
    <row r="37" spans="1:56" s="18" customFormat="1" ht="15" customHeight="1" hidden="1" thickBot="1">
      <c r="A37" s="13" t="s">
        <v>5</v>
      </c>
      <c r="B37" s="14"/>
      <c r="C37" s="15" t="s">
        <v>6</v>
      </c>
      <c r="D37" s="16"/>
      <c r="E37" s="16"/>
      <c r="F37" s="17"/>
      <c r="G37" s="15" t="s">
        <v>7</v>
      </c>
      <c r="H37" s="16"/>
      <c r="I37" s="16"/>
      <c r="J37" s="17"/>
      <c r="K37" s="15" t="s">
        <v>8</v>
      </c>
      <c r="L37" s="16"/>
      <c r="M37" s="16"/>
      <c r="N37" s="17"/>
      <c r="O37" s="15" t="s">
        <v>9</v>
      </c>
      <c r="P37" s="16"/>
      <c r="Q37" s="16"/>
      <c r="R37" s="17"/>
      <c r="S37" s="15" t="s">
        <v>10</v>
      </c>
      <c r="T37" s="16"/>
      <c r="U37" s="16"/>
      <c r="V37" s="17"/>
      <c r="W37" s="15" t="s">
        <v>11</v>
      </c>
      <c r="X37" s="16"/>
      <c r="Y37" s="16"/>
      <c r="Z37" s="17"/>
      <c r="AA37" s="15" t="s">
        <v>12</v>
      </c>
      <c r="AB37" s="16"/>
      <c r="AC37" s="16"/>
      <c r="AD37" s="17"/>
      <c r="AE37" s="15" t="s">
        <v>13</v>
      </c>
      <c r="AF37" s="16"/>
      <c r="AG37" s="16"/>
      <c r="AH37" s="17"/>
      <c r="AI37" s="15" t="s">
        <v>14</v>
      </c>
      <c r="AJ37" s="16"/>
      <c r="AK37" s="16"/>
      <c r="AL37" s="17"/>
      <c r="AM37" s="15" t="s">
        <v>15</v>
      </c>
      <c r="AN37" s="16"/>
      <c r="AO37" s="16"/>
      <c r="AP37" s="17"/>
      <c r="AQ37" s="15" t="s">
        <v>16</v>
      </c>
      <c r="AR37" s="16"/>
      <c r="AS37" s="16"/>
      <c r="AT37" s="17"/>
      <c r="AU37" s="15" t="s">
        <v>17</v>
      </c>
      <c r="AV37" s="16"/>
      <c r="AW37" s="16"/>
      <c r="AX37" s="17"/>
      <c r="AY37" s="132" t="s">
        <v>18</v>
      </c>
      <c r="AZ37" s="133"/>
      <c r="BA37" s="133"/>
      <c r="BB37" s="134"/>
      <c r="BC37" s="135" t="s">
        <v>53</v>
      </c>
      <c r="BD37" s="136"/>
    </row>
    <row r="38" spans="1:56" s="30" customFormat="1" ht="15" customHeight="1" hidden="1">
      <c r="A38" s="19"/>
      <c r="B38" s="20"/>
      <c r="C38" s="137" t="s">
        <v>54</v>
      </c>
      <c r="D38" s="23"/>
      <c r="E38" s="24" t="s">
        <v>55</v>
      </c>
      <c r="F38" s="138"/>
      <c r="G38" s="137" t="s">
        <v>54</v>
      </c>
      <c r="H38" s="23"/>
      <c r="I38" s="24" t="s">
        <v>55</v>
      </c>
      <c r="J38" s="138"/>
      <c r="K38" s="137" t="s">
        <v>54</v>
      </c>
      <c r="L38" s="23"/>
      <c r="M38" s="24" t="s">
        <v>55</v>
      </c>
      <c r="N38" s="138"/>
      <c r="O38" s="137" t="s">
        <v>54</v>
      </c>
      <c r="P38" s="23"/>
      <c r="Q38" s="24" t="s">
        <v>55</v>
      </c>
      <c r="R38" s="138"/>
      <c r="S38" s="137" t="s">
        <v>54</v>
      </c>
      <c r="T38" s="23"/>
      <c r="U38" s="24" t="s">
        <v>55</v>
      </c>
      <c r="V38" s="138"/>
      <c r="W38" s="137" t="s">
        <v>54</v>
      </c>
      <c r="X38" s="23"/>
      <c r="Y38" s="24" t="s">
        <v>55</v>
      </c>
      <c r="Z38" s="138"/>
      <c r="AA38" s="137" t="s">
        <v>54</v>
      </c>
      <c r="AB38" s="23"/>
      <c r="AC38" s="24" t="s">
        <v>55</v>
      </c>
      <c r="AD38" s="138"/>
      <c r="AE38" s="137" t="s">
        <v>54</v>
      </c>
      <c r="AF38" s="23"/>
      <c r="AG38" s="24" t="s">
        <v>55</v>
      </c>
      <c r="AH38" s="138"/>
      <c r="AI38" s="137" t="s">
        <v>54</v>
      </c>
      <c r="AJ38" s="23"/>
      <c r="AK38" s="24" t="s">
        <v>55</v>
      </c>
      <c r="AL38" s="138"/>
      <c r="AM38" s="137" t="s">
        <v>54</v>
      </c>
      <c r="AN38" s="23"/>
      <c r="AO38" s="24" t="s">
        <v>55</v>
      </c>
      <c r="AP38" s="138"/>
      <c r="AQ38" s="137" t="s">
        <v>54</v>
      </c>
      <c r="AR38" s="23"/>
      <c r="AS38" s="24" t="s">
        <v>55</v>
      </c>
      <c r="AT38" s="138"/>
      <c r="AU38" s="137" t="s">
        <v>54</v>
      </c>
      <c r="AV38" s="23"/>
      <c r="AW38" s="24" t="s">
        <v>55</v>
      </c>
      <c r="AX38" s="25"/>
      <c r="AY38" s="139" t="s">
        <v>54</v>
      </c>
      <c r="AZ38" s="140"/>
      <c r="BA38" s="141" t="s">
        <v>55</v>
      </c>
      <c r="BB38" s="142"/>
      <c r="BC38" s="143"/>
      <c r="BD38" s="144"/>
    </row>
    <row r="39" spans="1:56" ht="12.75" hidden="1">
      <c r="A39" s="31"/>
      <c r="B39" s="32"/>
      <c r="C39" s="145" t="s">
        <v>23</v>
      </c>
      <c r="D39" s="35" t="s">
        <v>24</v>
      </c>
      <c r="E39" s="35" t="s">
        <v>25</v>
      </c>
      <c r="F39" s="146" t="s">
        <v>26</v>
      </c>
      <c r="G39" s="145" t="s">
        <v>23</v>
      </c>
      <c r="H39" s="35" t="s">
        <v>24</v>
      </c>
      <c r="I39" s="35" t="s">
        <v>25</v>
      </c>
      <c r="J39" s="146" t="s">
        <v>26</v>
      </c>
      <c r="K39" s="145" t="s">
        <v>23</v>
      </c>
      <c r="L39" s="35" t="s">
        <v>24</v>
      </c>
      <c r="M39" s="35" t="s">
        <v>25</v>
      </c>
      <c r="N39" s="146" t="s">
        <v>26</v>
      </c>
      <c r="O39" s="145" t="s">
        <v>23</v>
      </c>
      <c r="P39" s="35" t="s">
        <v>24</v>
      </c>
      <c r="Q39" s="35" t="s">
        <v>25</v>
      </c>
      <c r="R39" s="146" t="s">
        <v>26</v>
      </c>
      <c r="S39" s="145" t="s">
        <v>23</v>
      </c>
      <c r="T39" s="35" t="s">
        <v>24</v>
      </c>
      <c r="U39" s="35" t="s">
        <v>25</v>
      </c>
      <c r="V39" s="146" t="s">
        <v>26</v>
      </c>
      <c r="W39" s="145" t="s">
        <v>23</v>
      </c>
      <c r="X39" s="35" t="s">
        <v>24</v>
      </c>
      <c r="Y39" s="35" t="s">
        <v>25</v>
      </c>
      <c r="Z39" s="146" t="s">
        <v>26</v>
      </c>
      <c r="AA39" s="145" t="s">
        <v>23</v>
      </c>
      <c r="AB39" s="35" t="s">
        <v>24</v>
      </c>
      <c r="AC39" s="35" t="s">
        <v>25</v>
      </c>
      <c r="AD39" s="146" t="s">
        <v>26</v>
      </c>
      <c r="AE39" s="145" t="s">
        <v>23</v>
      </c>
      <c r="AF39" s="35" t="s">
        <v>24</v>
      </c>
      <c r="AG39" s="35" t="s">
        <v>25</v>
      </c>
      <c r="AH39" s="146" t="s">
        <v>26</v>
      </c>
      <c r="AI39" s="145" t="s">
        <v>23</v>
      </c>
      <c r="AJ39" s="35" t="s">
        <v>24</v>
      </c>
      <c r="AK39" s="35" t="s">
        <v>25</v>
      </c>
      <c r="AL39" s="146" t="s">
        <v>26</v>
      </c>
      <c r="AM39" s="145" t="s">
        <v>23</v>
      </c>
      <c r="AN39" s="35" t="s">
        <v>24</v>
      </c>
      <c r="AO39" s="35" t="s">
        <v>25</v>
      </c>
      <c r="AP39" s="146" t="s">
        <v>26</v>
      </c>
      <c r="AQ39" s="145" t="s">
        <v>23</v>
      </c>
      <c r="AR39" s="35" t="s">
        <v>24</v>
      </c>
      <c r="AS39" s="35" t="s">
        <v>25</v>
      </c>
      <c r="AT39" s="146" t="s">
        <v>26</v>
      </c>
      <c r="AU39" s="145" t="s">
        <v>23</v>
      </c>
      <c r="AV39" s="35" t="s">
        <v>24</v>
      </c>
      <c r="AW39" s="35" t="s">
        <v>25</v>
      </c>
      <c r="AX39" s="146" t="s">
        <v>26</v>
      </c>
      <c r="AY39" s="145" t="s">
        <v>23</v>
      </c>
      <c r="AZ39" s="36" t="s">
        <v>24</v>
      </c>
      <c r="BA39" s="35" t="s">
        <v>25</v>
      </c>
      <c r="BB39" s="146" t="s">
        <v>26</v>
      </c>
      <c r="BC39" s="35" t="s">
        <v>25</v>
      </c>
      <c r="BD39" s="146" t="s">
        <v>26</v>
      </c>
    </row>
    <row r="40" spans="1:56" s="50" customFormat="1" ht="12.75" hidden="1">
      <c r="A40" s="41" t="s">
        <v>28</v>
      </c>
      <c r="B40" s="42"/>
      <c r="C40" s="147">
        <f>SUM(C41:C50)</f>
        <v>77458.2</v>
      </c>
      <c r="D40" s="45">
        <f>SUM(D41:D50)</f>
        <v>78313.2</v>
      </c>
      <c r="E40" s="44">
        <f>D40-C40</f>
        <v>855</v>
      </c>
      <c r="F40" s="47">
        <f>D40/C40%</f>
        <v>101.1038211577341</v>
      </c>
      <c r="G40" s="147">
        <f>SUM(G41:G50)</f>
        <v>4019.3999999999996</v>
      </c>
      <c r="H40" s="45">
        <f>SUM(H41:H50)</f>
        <v>4319.099999999999</v>
      </c>
      <c r="I40" s="44">
        <f aca="true" t="shared" si="41" ref="I40:I64">H40-G40</f>
        <v>299.6999999999998</v>
      </c>
      <c r="J40" s="47">
        <f aca="true" t="shared" si="42" ref="J40:J49">H40/G40%</f>
        <v>107.45633676668159</v>
      </c>
      <c r="K40" s="147">
        <f>SUM(K41:K50)</f>
        <v>5644.700000000001</v>
      </c>
      <c r="L40" s="45">
        <f>SUM(L41:L50)</f>
        <v>5934.5</v>
      </c>
      <c r="M40" s="44">
        <f aca="true" t="shared" si="43" ref="M40:M51">L40-K40</f>
        <v>289.7999999999993</v>
      </c>
      <c r="N40" s="47">
        <f aca="true" t="shared" si="44" ref="N40:N49">L40/K40%</f>
        <v>105.13401952273813</v>
      </c>
      <c r="O40" s="147">
        <f>SUM(O41:O50)</f>
        <v>7650.5999999999985</v>
      </c>
      <c r="P40" s="45">
        <f>SUM(P41:P50)</f>
        <v>8781.099999999999</v>
      </c>
      <c r="Q40" s="44">
        <f aca="true" t="shared" si="45" ref="Q40:Q64">P40-O40</f>
        <v>1130.5</v>
      </c>
      <c r="R40" s="47">
        <f aca="true" t="shared" si="46" ref="R40:R48">P40/O40%</f>
        <v>114.77661882728152</v>
      </c>
      <c r="S40" s="147">
        <f>SUM(S41:S50)</f>
        <v>5483.4</v>
      </c>
      <c r="T40" s="45">
        <f>SUM(T41:T50)</f>
        <v>5416.2</v>
      </c>
      <c r="U40" s="44">
        <f aca="true" t="shared" si="47" ref="U40:U64">T40-S40</f>
        <v>-67.19999999999982</v>
      </c>
      <c r="V40" s="47">
        <f aca="true" t="shared" si="48" ref="V40:V48">T40/S40%</f>
        <v>98.7744829850093</v>
      </c>
      <c r="W40" s="147">
        <f>SUM(W41:W50)</f>
        <v>3416.5</v>
      </c>
      <c r="X40" s="45">
        <f>SUM(X41:X50)</f>
        <v>3779.7</v>
      </c>
      <c r="Y40" s="44">
        <f aca="true" t="shared" si="49" ref="Y40:Y64">X40-W40</f>
        <v>363.1999999999998</v>
      </c>
      <c r="Z40" s="47">
        <f aca="true" t="shared" si="50" ref="Z40:Z48">X40/W40%</f>
        <v>110.63076247621835</v>
      </c>
      <c r="AA40" s="147">
        <f>SUM(AA41:AA50)</f>
        <v>3012</v>
      </c>
      <c r="AB40" s="45">
        <f>SUM(AB41:AB50)</f>
        <v>2743</v>
      </c>
      <c r="AC40" s="44">
        <f aca="true" t="shared" si="51" ref="AC40:AC64">AB40-AA40</f>
        <v>-269</v>
      </c>
      <c r="AD40" s="47">
        <f aca="true" t="shared" si="52" ref="AD40:AD48">AB40/AA40%</f>
        <v>91.06905710491368</v>
      </c>
      <c r="AE40" s="147">
        <f>SUM(AE41:AE50)</f>
        <v>3015.5999999999995</v>
      </c>
      <c r="AF40" s="45">
        <f>SUM(AF41:AF50)</f>
        <v>3001.8999999999996</v>
      </c>
      <c r="AG40" s="44">
        <f aca="true" t="shared" si="53" ref="AG40:AG64">AF40-AE40</f>
        <v>-13.699999999999818</v>
      </c>
      <c r="AH40" s="47">
        <f aca="true" t="shared" si="54" ref="AH40:AH49">AF40/AE40%</f>
        <v>99.54569571561215</v>
      </c>
      <c r="AI40" s="147">
        <f>SUM(AI41:AI50)</f>
        <v>9299.1</v>
      </c>
      <c r="AJ40" s="45">
        <f>SUM(AJ41:AJ50)</f>
        <v>9756.7</v>
      </c>
      <c r="AK40" s="44">
        <f aca="true" t="shared" si="55" ref="AK40:AK64">AJ40-AI40</f>
        <v>457.60000000000036</v>
      </c>
      <c r="AL40" s="47">
        <f aca="true" t="shared" si="56" ref="AL40:AL48">AJ40/AI40%</f>
        <v>104.92090632426795</v>
      </c>
      <c r="AM40" s="147">
        <f>SUM(AM41:AM50)</f>
        <v>1262.8000000000002</v>
      </c>
      <c r="AN40" s="45">
        <f>SUM(AN41:AN50)</f>
        <v>1355.1999999999998</v>
      </c>
      <c r="AO40" s="44">
        <f aca="true" t="shared" si="57" ref="AO40:AO64">AN40-AM40</f>
        <v>92.39999999999964</v>
      </c>
      <c r="AP40" s="47">
        <f aca="true" t="shared" si="58" ref="AP40:AP47">AN40/AM40%</f>
        <v>107.31707317073167</v>
      </c>
      <c r="AQ40" s="147">
        <f>SUM(AQ41:AQ50)</f>
        <v>3605.7</v>
      </c>
      <c r="AR40" s="45">
        <f>SUM(AR41:AR50)</f>
        <v>3789.000000000001</v>
      </c>
      <c r="AS40" s="44">
        <f aca="true" t="shared" si="59" ref="AS40:AS64">AR40-AQ40</f>
        <v>183.3000000000011</v>
      </c>
      <c r="AT40" s="47">
        <f aca="true" t="shared" si="60" ref="AT40:AT48">AR40/AQ40%</f>
        <v>105.08361760545806</v>
      </c>
      <c r="AU40" s="147">
        <f>SUM(AU41:AU50)</f>
        <v>8534.5</v>
      </c>
      <c r="AV40" s="45">
        <f>SUM(AV41:AV50)</f>
        <v>8258.9</v>
      </c>
      <c r="AW40" s="44">
        <f aca="true" t="shared" si="61" ref="AW40:AW64">AV40-AU40</f>
        <v>-275.60000000000036</v>
      </c>
      <c r="AX40" s="47">
        <f aca="true" t="shared" si="62" ref="AX40:AX48">AV40/AU40%</f>
        <v>96.77075399847676</v>
      </c>
      <c r="AY40" s="147">
        <f aca="true" t="shared" si="63" ref="AY40:AZ61">C40+G40+K40+O40+S40+W40+AA40+AE40+AI40+AM40+AQ40+AU40</f>
        <v>132402.5</v>
      </c>
      <c r="AZ40" s="46">
        <f t="shared" si="63"/>
        <v>135448.49999999997</v>
      </c>
      <c r="BA40" s="44">
        <f>AZ40-AY40</f>
        <v>3045.999999999971</v>
      </c>
      <c r="BB40" s="46">
        <f>AZ40/AY40%</f>
        <v>102.30056079001527</v>
      </c>
      <c r="BC40" s="60">
        <f>AZ40-AZ70</f>
        <v>135448.49999999997</v>
      </c>
      <c r="BD40" s="148" t="e">
        <f>AZ40/AZ70%</f>
        <v>#DIV/0!</v>
      </c>
    </row>
    <row r="41" spans="1:56" ht="12.75" hidden="1">
      <c r="A41" s="51" t="s">
        <v>29</v>
      </c>
      <c r="B41" s="52"/>
      <c r="C41" s="149">
        <v>33803.6</v>
      </c>
      <c r="D41" s="55">
        <v>34696.8</v>
      </c>
      <c r="E41" s="56">
        <f aca="true" t="shared" si="64" ref="E41:E64">D41-C41</f>
        <v>893.2000000000044</v>
      </c>
      <c r="F41" s="150">
        <f>D41/C41%</f>
        <v>102.64232211953757</v>
      </c>
      <c r="G41" s="149">
        <v>671.6</v>
      </c>
      <c r="H41" s="55">
        <v>695.7</v>
      </c>
      <c r="I41" s="56">
        <f t="shared" si="41"/>
        <v>24.100000000000023</v>
      </c>
      <c r="J41" s="150">
        <f t="shared" si="42"/>
        <v>103.58844550327576</v>
      </c>
      <c r="K41" s="149">
        <v>1237.8</v>
      </c>
      <c r="L41" s="55">
        <v>1358.5</v>
      </c>
      <c r="M41" s="56">
        <f t="shared" si="43"/>
        <v>120.70000000000005</v>
      </c>
      <c r="N41" s="150">
        <f>L41/K41%</f>
        <v>109.7511714331879</v>
      </c>
      <c r="O41" s="149">
        <v>3792</v>
      </c>
      <c r="P41" s="55">
        <v>4261</v>
      </c>
      <c r="Q41" s="56">
        <f t="shared" si="45"/>
        <v>469</v>
      </c>
      <c r="R41" s="150">
        <f t="shared" si="46"/>
        <v>112.3681434599156</v>
      </c>
      <c r="S41" s="149">
        <v>775.6</v>
      </c>
      <c r="T41" s="55">
        <v>780.1</v>
      </c>
      <c r="U41" s="56">
        <f t="shared" si="47"/>
        <v>4.5</v>
      </c>
      <c r="V41" s="150">
        <f t="shared" si="48"/>
        <v>100.5801959773079</v>
      </c>
      <c r="W41" s="149">
        <v>1191.8</v>
      </c>
      <c r="X41" s="55">
        <v>1315.7</v>
      </c>
      <c r="Y41" s="56">
        <f t="shared" si="49"/>
        <v>123.90000000000009</v>
      </c>
      <c r="Z41" s="150">
        <f t="shared" si="50"/>
        <v>110.3960396039604</v>
      </c>
      <c r="AA41" s="149">
        <v>481.5</v>
      </c>
      <c r="AB41" s="55">
        <v>466.4</v>
      </c>
      <c r="AC41" s="56">
        <f t="shared" si="51"/>
        <v>-15.100000000000023</v>
      </c>
      <c r="AD41" s="150">
        <f t="shared" si="52"/>
        <v>96.86396677050881</v>
      </c>
      <c r="AE41" s="149">
        <v>585.1</v>
      </c>
      <c r="AF41" s="55">
        <v>571.3</v>
      </c>
      <c r="AG41" s="56">
        <f t="shared" si="53"/>
        <v>-13.800000000000068</v>
      </c>
      <c r="AH41" s="150">
        <f t="shared" si="54"/>
        <v>97.64142881558708</v>
      </c>
      <c r="AI41" s="149">
        <v>1800.9</v>
      </c>
      <c r="AJ41" s="55">
        <v>1671.2</v>
      </c>
      <c r="AK41" s="56">
        <f t="shared" si="55"/>
        <v>-129.70000000000005</v>
      </c>
      <c r="AL41" s="150">
        <f t="shared" si="56"/>
        <v>92.79804542173358</v>
      </c>
      <c r="AM41" s="149">
        <v>377.8</v>
      </c>
      <c r="AN41" s="55">
        <v>390.4</v>
      </c>
      <c r="AO41" s="56">
        <f t="shared" si="57"/>
        <v>12.599999999999966</v>
      </c>
      <c r="AP41" s="150">
        <f t="shared" si="58"/>
        <v>103.33509793541556</v>
      </c>
      <c r="AQ41" s="149">
        <v>840</v>
      </c>
      <c r="AR41" s="55">
        <v>848</v>
      </c>
      <c r="AS41" s="56">
        <f t="shared" si="59"/>
        <v>8</v>
      </c>
      <c r="AT41" s="150">
        <f t="shared" si="60"/>
        <v>100.95238095238095</v>
      </c>
      <c r="AU41" s="149">
        <v>2724.4</v>
      </c>
      <c r="AV41" s="55">
        <v>2635.2</v>
      </c>
      <c r="AW41" s="56">
        <f t="shared" si="61"/>
        <v>-89.20000000000027</v>
      </c>
      <c r="AX41" s="150">
        <f t="shared" si="62"/>
        <v>96.72588459844368</v>
      </c>
      <c r="AY41" s="151">
        <f t="shared" si="63"/>
        <v>48282.100000000006</v>
      </c>
      <c r="AZ41" s="152">
        <f t="shared" si="63"/>
        <v>49690.299999999996</v>
      </c>
      <c r="BA41" s="56">
        <f>AZ41-AY41</f>
        <v>1408.1999999999898</v>
      </c>
      <c r="BB41" s="57">
        <f>AZ41/AY41%</f>
        <v>102.91660884675684</v>
      </c>
      <c r="BC41" s="60">
        <f aca="true" t="shared" si="65" ref="BC41:BC57">AZ41-AZ71</f>
        <v>49690.299999999996</v>
      </c>
      <c r="BD41" s="148" t="e">
        <f aca="true" t="shared" si="66" ref="BD41:BD58">AZ41/AZ71%</f>
        <v>#DIV/0!</v>
      </c>
    </row>
    <row r="42" spans="1:56" ht="24.75" customHeight="1" hidden="1">
      <c r="A42" s="64" t="s">
        <v>30</v>
      </c>
      <c r="B42" s="52"/>
      <c r="C42" s="149">
        <v>9454.6</v>
      </c>
      <c r="D42" s="55">
        <v>9655.1</v>
      </c>
      <c r="E42" s="56">
        <f t="shared" si="64"/>
        <v>200.5</v>
      </c>
      <c r="F42" s="150">
        <f aca="true" t="shared" si="67" ref="F42:F47">D42/C42%</f>
        <v>102.1206608423413</v>
      </c>
      <c r="G42" s="149">
        <v>72.1</v>
      </c>
      <c r="H42" s="55">
        <v>74.3</v>
      </c>
      <c r="I42" s="56">
        <f t="shared" si="41"/>
        <v>2.200000000000003</v>
      </c>
      <c r="J42" s="150"/>
      <c r="K42" s="149">
        <v>311.9</v>
      </c>
      <c r="L42" s="55">
        <v>314.3</v>
      </c>
      <c r="M42" s="56">
        <f t="shared" si="43"/>
        <v>2.400000000000034</v>
      </c>
      <c r="N42" s="150">
        <f t="shared" si="44"/>
        <v>100.76947739660149</v>
      </c>
      <c r="O42" s="149"/>
      <c r="P42" s="55">
        <v>0.5</v>
      </c>
      <c r="Q42" s="56">
        <f t="shared" si="45"/>
        <v>0.5</v>
      </c>
      <c r="R42" s="150"/>
      <c r="S42" s="149">
        <v>4.4</v>
      </c>
      <c r="T42" s="55">
        <v>4.4</v>
      </c>
      <c r="U42" s="56">
        <f t="shared" si="47"/>
        <v>0</v>
      </c>
      <c r="V42" s="150">
        <f t="shared" si="48"/>
        <v>100</v>
      </c>
      <c r="W42" s="149">
        <v>223.5</v>
      </c>
      <c r="X42" s="55">
        <v>300.3</v>
      </c>
      <c r="Y42" s="56">
        <f t="shared" si="49"/>
        <v>76.80000000000001</v>
      </c>
      <c r="Z42" s="150">
        <f t="shared" si="50"/>
        <v>134.36241610738256</v>
      </c>
      <c r="AA42" s="149">
        <v>192.8</v>
      </c>
      <c r="AB42" s="55">
        <v>192.8</v>
      </c>
      <c r="AC42" s="56">
        <f t="shared" si="51"/>
        <v>0</v>
      </c>
      <c r="AD42" s="150">
        <f t="shared" si="52"/>
        <v>100</v>
      </c>
      <c r="AE42" s="149">
        <v>214.4</v>
      </c>
      <c r="AF42" s="55">
        <v>214.4</v>
      </c>
      <c r="AG42" s="56">
        <f t="shared" si="53"/>
        <v>0</v>
      </c>
      <c r="AH42" s="150">
        <f t="shared" si="54"/>
        <v>100</v>
      </c>
      <c r="AI42" s="149">
        <v>705.5</v>
      </c>
      <c r="AJ42" s="55">
        <v>719.6</v>
      </c>
      <c r="AK42" s="56">
        <f t="shared" si="55"/>
        <v>14.100000000000023</v>
      </c>
      <c r="AL42" s="150">
        <f t="shared" si="56"/>
        <v>101.99858256555635</v>
      </c>
      <c r="AM42" s="149">
        <v>33.9</v>
      </c>
      <c r="AN42" s="55">
        <v>34.6</v>
      </c>
      <c r="AO42" s="56">
        <f t="shared" si="57"/>
        <v>0.7000000000000028</v>
      </c>
      <c r="AP42" s="150">
        <f t="shared" si="58"/>
        <v>102.06489675516225</v>
      </c>
      <c r="AQ42" s="149">
        <v>124.1</v>
      </c>
      <c r="AR42" s="55">
        <v>127</v>
      </c>
      <c r="AS42" s="56">
        <f t="shared" si="59"/>
        <v>2.9000000000000057</v>
      </c>
      <c r="AT42" s="150">
        <f t="shared" si="60"/>
        <v>102.33682514101532</v>
      </c>
      <c r="AU42" s="149">
        <v>611.7</v>
      </c>
      <c r="AV42" s="55">
        <v>443.2</v>
      </c>
      <c r="AW42" s="56">
        <f t="shared" si="61"/>
        <v>-168.50000000000006</v>
      </c>
      <c r="AX42" s="150">
        <f>AV42/AU42%</f>
        <v>72.45381723066862</v>
      </c>
      <c r="AY42" s="151">
        <f t="shared" si="63"/>
        <v>11948.9</v>
      </c>
      <c r="AZ42" s="152">
        <f t="shared" si="63"/>
        <v>12080.499999999998</v>
      </c>
      <c r="BA42" s="56">
        <f aca="true" t="shared" si="68" ref="BA42:BA52">AZ42-AY42</f>
        <v>131.59999999999854</v>
      </c>
      <c r="BB42" s="57">
        <f aca="true" t="shared" si="69" ref="BB42:BB52">AZ42/AY42%</f>
        <v>101.1013566102319</v>
      </c>
      <c r="BC42" s="60">
        <f t="shared" si="65"/>
        <v>12080.499999999998</v>
      </c>
      <c r="BD42" s="148" t="e">
        <f t="shared" si="66"/>
        <v>#DIV/0!</v>
      </c>
    </row>
    <row r="43" spans="1:56" ht="12.75" hidden="1">
      <c r="A43" s="51" t="s">
        <v>31</v>
      </c>
      <c r="B43" s="65"/>
      <c r="C43" s="153">
        <v>120.3</v>
      </c>
      <c r="D43" s="68">
        <v>120.5</v>
      </c>
      <c r="E43" s="56">
        <f t="shared" si="64"/>
        <v>0.20000000000000284</v>
      </c>
      <c r="F43" s="150">
        <f t="shared" si="67"/>
        <v>100.16625103906898</v>
      </c>
      <c r="G43" s="153">
        <v>30.3</v>
      </c>
      <c r="H43" s="68">
        <v>30.6</v>
      </c>
      <c r="I43" s="56">
        <f t="shared" si="41"/>
        <v>0.3000000000000007</v>
      </c>
      <c r="J43" s="150">
        <f t="shared" si="42"/>
        <v>100.990099009901</v>
      </c>
      <c r="K43" s="153">
        <v>2.3</v>
      </c>
      <c r="L43" s="68">
        <v>2.3</v>
      </c>
      <c r="M43" s="56">
        <f t="shared" si="43"/>
        <v>0</v>
      </c>
      <c r="N43" s="150">
        <f t="shared" si="44"/>
        <v>100</v>
      </c>
      <c r="O43" s="153">
        <v>137.4</v>
      </c>
      <c r="P43" s="68">
        <v>137.4</v>
      </c>
      <c r="Q43" s="56">
        <f t="shared" si="45"/>
        <v>0</v>
      </c>
      <c r="R43" s="150">
        <f t="shared" si="46"/>
        <v>100</v>
      </c>
      <c r="S43" s="153">
        <v>52.4</v>
      </c>
      <c r="T43" s="68">
        <v>52.5</v>
      </c>
      <c r="U43" s="56">
        <f t="shared" si="47"/>
        <v>0.10000000000000142</v>
      </c>
      <c r="V43" s="150">
        <f t="shared" si="48"/>
        <v>100.19083969465649</v>
      </c>
      <c r="W43" s="153">
        <v>50.9</v>
      </c>
      <c r="X43" s="68">
        <v>51</v>
      </c>
      <c r="Y43" s="56">
        <f t="shared" si="49"/>
        <v>0.10000000000000142</v>
      </c>
      <c r="Z43" s="150">
        <f t="shared" si="50"/>
        <v>100.19646365422396</v>
      </c>
      <c r="AA43" s="153">
        <v>51.2</v>
      </c>
      <c r="AB43" s="68">
        <v>51.2</v>
      </c>
      <c r="AC43" s="56">
        <f t="shared" si="51"/>
        <v>0</v>
      </c>
      <c r="AD43" s="150">
        <f t="shared" si="52"/>
        <v>100</v>
      </c>
      <c r="AE43" s="153">
        <v>67.1</v>
      </c>
      <c r="AF43" s="68">
        <v>69.3</v>
      </c>
      <c r="AG43" s="56">
        <f t="shared" si="53"/>
        <v>2.200000000000003</v>
      </c>
      <c r="AH43" s="150">
        <f t="shared" si="54"/>
        <v>103.27868852459017</v>
      </c>
      <c r="AI43" s="153">
        <v>368.1</v>
      </c>
      <c r="AJ43" s="68">
        <v>379.7</v>
      </c>
      <c r="AK43" s="56">
        <f t="shared" si="55"/>
        <v>11.599999999999966</v>
      </c>
      <c r="AL43" s="150">
        <f t="shared" si="56"/>
        <v>103.15131757674544</v>
      </c>
      <c r="AM43" s="153">
        <v>9.8</v>
      </c>
      <c r="AN43" s="68">
        <v>9.9</v>
      </c>
      <c r="AO43" s="56">
        <f t="shared" si="57"/>
        <v>0.09999999999999964</v>
      </c>
      <c r="AP43" s="150">
        <f>AN43/AM43%</f>
        <v>101.0204081632653</v>
      </c>
      <c r="AQ43" s="153">
        <v>32.1</v>
      </c>
      <c r="AR43" s="68">
        <v>34</v>
      </c>
      <c r="AS43" s="56">
        <f t="shared" si="59"/>
        <v>1.8999999999999986</v>
      </c>
      <c r="AT43" s="150">
        <f t="shared" si="60"/>
        <v>105.9190031152648</v>
      </c>
      <c r="AU43" s="153"/>
      <c r="AV43" s="68">
        <v>0.1</v>
      </c>
      <c r="AW43" s="56">
        <f t="shared" si="61"/>
        <v>0.1</v>
      </c>
      <c r="AX43" s="150"/>
      <c r="AY43" s="151">
        <f t="shared" si="63"/>
        <v>921.9</v>
      </c>
      <c r="AZ43" s="152">
        <f t="shared" si="63"/>
        <v>938.5</v>
      </c>
      <c r="BA43" s="56">
        <f t="shared" si="68"/>
        <v>16.600000000000023</v>
      </c>
      <c r="BB43" s="57">
        <f t="shared" si="69"/>
        <v>101.80062913548107</v>
      </c>
      <c r="BC43" s="60">
        <f t="shared" si="65"/>
        <v>938.5</v>
      </c>
      <c r="BD43" s="148" t="e">
        <f t="shared" si="66"/>
        <v>#DIV/0!</v>
      </c>
    </row>
    <row r="44" spans="1:56" ht="12.75" hidden="1">
      <c r="A44" s="70" t="s">
        <v>32</v>
      </c>
      <c r="B44" s="65"/>
      <c r="C44" s="153">
        <v>315</v>
      </c>
      <c r="D44" s="68">
        <v>361.9</v>
      </c>
      <c r="E44" s="56">
        <f t="shared" si="64"/>
        <v>46.89999999999998</v>
      </c>
      <c r="F44" s="150">
        <f t="shared" si="67"/>
        <v>114.88888888888889</v>
      </c>
      <c r="G44" s="153">
        <v>8</v>
      </c>
      <c r="H44" s="68">
        <v>10.8</v>
      </c>
      <c r="I44" s="56">
        <f t="shared" si="41"/>
        <v>2.8000000000000007</v>
      </c>
      <c r="J44" s="150">
        <f t="shared" si="42"/>
        <v>135</v>
      </c>
      <c r="K44" s="153">
        <v>33.2</v>
      </c>
      <c r="L44" s="68">
        <v>36</v>
      </c>
      <c r="M44" s="56">
        <f t="shared" si="43"/>
        <v>2.799999999999997</v>
      </c>
      <c r="N44" s="150">
        <f t="shared" si="44"/>
        <v>108.43373493975903</v>
      </c>
      <c r="O44" s="153">
        <v>10</v>
      </c>
      <c r="P44" s="68">
        <v>10</v>
      </c>
      <c r="Q44" s="56">
        <f t="shared" si="45"/>
        <v>0</v>
      </c>
      <c r="R44" s="150">
        <f t="shared" si="46"/>
        <v>100</v>
      </c>
      <c r="S44" s="153">
        <v>8.6</v>
      </c>
      <c r="T44" s="68">
        <v>8.7</v>
      </c>
      <c r="U44" s="56">
        <f t="shared" si="47"/>
        <v>0.09999999999999964</v>
      </c>
      <c r="V44" s="150"/>
      <c r="W44" s="153">
        <v>17.8</v>
      </c>
      <c r="X44" s="68">
        <v>18.3</v>
      </c>
      <c r="Y44" s="56">
        <f t="shared" si="49"/>
        <v>0.5</v>
      </c>
      <c r="Z44" s="150">
        <f t="shared" si="50"/>
        <v>102.80898876404494</v>
      </c>
      <c r="AA44" s="153">
        <v>5.5</v>
      </c>
      <c r="AB44" s="68">
        <v>5.7</v>
      </c>
      <c r="AC44" s="56">
        <f t="shared" si="51"/>
        <v>0.20000000000000018</v>
      </c>
      <c r="AD44" s="150">
        <f t="shared" si="52"/>
        <v>103.63636363636364</v>
      </c>
      <c r="AE44" s="153">
        <v>3.6</v>
      </c>
      <c r="AF44" s="68">
        <v>3.6</v>
      </c>
      <c r="AG44" s="56">
        <f t="shared" si="53"/>
        <v>0</v>
      </c>
      <c r="AH44" s="150"/>
      <c r="AI44" s="153">
        <v>38.4</v>
      </c>
      <c r="AJ44" s="68">
        <v>51.3</v>
      </c>
      <c r="AK44" s="56">
        <f t="shared" si="55"/>
        <v>12.899999999999999</v>
      </c>
      <c r="AL44" s="150">
        <f t="shared" si="56"/>
        <v>133.59375</v>
      </c>
      <c r="AM44" s="153">
        <v>5.3</v>
      </c>
      <c r="AN44" s="68">
        <v>5.4</v>
      </c>
      <c r="AO44" s="56">
        <f t="shared" si="57"/>
        <v>0.10000000000000053</v>
      </c>
      <c r="AP44" s="150">
        <f t="shared" si="58"/>
        <v>101.88679245283019</v>
      </c>
      <c r="AQ44" s="153">
        <v>27</v>
      </c>
      <c r="AR44" s="68">
        <v>26.9</v>
      </c>
      <c r="AS44" s="56">
        <f t="shared" si="59"/>
        <v>-0.10000000000000142</v>
      </c>
      <c r="AT44" s="150">
        <f t="shared" si="60"/>
        <v>99.62962962962962</v>
      </c>
      <c r="AU44" s="153">
        <v>110.2</v>
      </c>
      <c r="AV44" s="68">
        <v>44</v>
      </c>
      <c r="AW44" s="56">
        <f t="shared" si="61"/>
        <v>-66.2</v>
      </c>
      <c r="AX44" s="150">
        <f t="shared" si="62"/>
        <v>39.92740471869328</v>
      </c>
      <c r="AY44" s="151">
        <f t="shared" si="63"/>
        <v>582.6</v>
      </c>
      <c r="AZ44" s="152">
        <f t="shared" si="63"/>
        <v>582.6</v>
      </c>
      <c r="BA44" s="56">
        <f t="shared" si="68"/>
        <v>0</v>
      </c>
      <c r="BB44" s="57">
        <f t="shared" si="69"/>
        <v>100</v>
      </c>
      <c r="BC44" s="60">
        <f t="shared" si="65"/>
        <v>582.6</v>
      </c>
      <c r="BD44" s="148" t="e">
        <f t="shared" si="66"/>
        <v>#DIV/0!</v>
      </c>
    </row>
    <row r="45" spans="1:56" ht="12.75" hidden="1">
      <c r="A45" s="70" t="s">
        <v>56</v>
      </c>
      <c r="B45" s="65"/>
      <c r="C45" s="153">
        <v>828.8</v>
      </c>
      <c r="D45" s="68">
        <v>678.9</v>
      </c>
      <c r="E45" s="56">
        <f t="shared" si="64"/>
        <v>-149.89999999999998</v>
      </c>
      <c r="F45" s="150">
        <f t="shared" si="67"/>
        <v>81.91361003861003</v>
      </c>
      <c r="G45" s="153">
        <v>131.4</v>
      </c>
      <c r="H45" s="68">
        <v>133.4</v>
      </c>
      <c r="I45" s="56">
        <f t="shared" si="41"/>
        <v>2</v>
      </c>
      <c r="J45" s="150">
        <f>H45/G45%</f>
        <v>101.5220700152207</v>
      </c>
      <c r="K45" s="153">
        <v>9.4</v>
      </c>
      <c r="L45" s="68">
        <v>11</v>
      </c>
      <c r="M45" s="56">
        <f t="shared" si="43"/>
        <v>1.5999999999999996</v>
      </c>
      <c r="N45" s="150">
        <f t="shared" si="44"/>
        <v>117.02127659574468</v>
      </c>
      <c r="O45" s="153">
        <v>54.7</v>
      </c>
      <c r="P45" s="68">
        <v>54.7</v>
      </c>
      <c r="Q45" s="56">
        <f t="shared" si="45"/>
        <v>0</v>
      </c>
      <c r="R45" s="150">
        <f t="shared" si="46"/>
        <v>100</v>
      </c>
      <c r="S45" s="153">
        <v>7.4</v>
      </c>
      <c r="T45" s="68">
        <v>7.4</v>
      </c>
      <c r="U45" s="56">
        <f t="shared" si="47"/>
        <v>0</v>
      </c>
      <c r="V45" s="150">
        <f t="shared" si="48"/>
        <v>99.99999999999999</v>
      </c>
      <c r="W45" s="153">
        <v>45.8</v>
      </c>
      <c r="X45" s="68">
        <v>50.9</v>
      </c>
      <c r="Y45" s="56">
        <f t="shared" si="49"/>
        <v>5.100000000000001</v>
      </c>
      <c r="Z45" s="150">
        <f t="shared" si="50"/>
        <v>111.13537117903931</v>
      </c>
      <c r="AA45" s="153">
        <v>30.1</v>
      </c>
      <c r="AB45" s="68">
        <v>30.1</v>
      </c>
      <c r="AC45" s="56">
        <f t="shared" si="51"/>
        <v>0</v>
      </c>
      <c r="AD45" s="150">
        <f t="shared" si="52"/>
        <v>100.00000000000001</v>
      </c>
      <c r="AE45" s="153">
        <v>15.2</v>
      </c>
      <c r="AF45" s="68">
        <v>15.2</v>
      </c>
      <c r="AG45" s="56">
        <f t="shared" si="53"/>
        <v>0</v>
      </c>
      <c r="AH45" s="150">
        <f t="shared" si="54"/>
        <v>100</v>
      </c>
      <c r="AI45" s="153">
        <v>213.4</v>
      </c>
      <c r="AJ45" s="68">
        <v>215.2</v>
      </c>
      <c r="AK45" s="56">
        <f t="shared" si="55"/>
        <v>1.799999999999983</v>
      </c>
      <c r="AL45" s="150">
        <f t="shared" si="56"/>
        <v>100.84348641049672</v>
      </c>
      <c r="AM45" s="153">
        <v>1.7</v>
      </c>
      <c r="AN45" s="68">
        <v>1.8</v>
      </c>
      <c r="AO45" s="56">
        <f t="shared" si="57"/>
        <v>0.10000000000000009</v>
      </c>
      <c r="AP45" s="150">
        <f t="shared" si="58"/>
        <v>105.88235294117646</v>
      </c>
      <c r="AQ45" s="153">
        <v>21</v>
      </c>
      <c r="AR45" s="68">
        <v>20.9</v>
      </c>
      <c r="AS45" s="56">
        <f t="shared" si="59"/>
        <v>-0.10000000000000142</v>
      </c>
      <c r="AT45" s="150">
        <f t="shared" si="60"/>
        <v>99.52380952380952</v>
      </c>
      <c r="AU45" s="153">
        <v>86.7</v>
      </c>
      <c r="AV45" s="68">
        <v>88.4</v>
      </c>
      <c r="AW45" s="56">
        <f t="shared" si="61"/>
        <v>1.7000000000000028</v>
      </c>
      <c r="AX45" s="150">
        <f t="shared" si="62"/>
        <v>101.9607843137255</v>
      </c>
      <c r="AY45" s="151">
        <f t="shared" si="63"/>
        <v>1445.6000000000001</v>
      </c>
      <c r="AZ45" s="152">
        <f t="shared" si="63"/>
        <v>1307.9</v>
      </c>
      <c r="BA45" s="56">
        <f t="shared" si="68"/>
        <v>-137.70000000000005</v>
      </c>
      <c r="BB45" s="57">
        <f t="shared" si="69"/>
        <v>90.47454344216933</v>
      </c>
      <c r="BC45" s="60">
        <f t="shared" si="65"/>
        <v>1307.9</v>
      </c>
      <c r="BD45" s="148" t="e">
        <f t="shared" si="66"/>
        <v>#DIV/0!</v>
      </c>
    </row>
    <row r="46" spans="1:56" ht="12.75" hidden="1">
      <c r="A46" s="70" t="s">
        <v>57</v>
      </c>
      <c r="B46" s="65"/>
      <c r="C46" s="153">
        <v>4192.4</v>
      </c>
      <c r="D46" s="68">
        <v>4099.8</v>
      </c>
      <c r="E46" s="56">
        <f t="shared" si="64"/>
        <v>-92.59999999999945</v>
      </c>
      <c r="F46" s="150">
        <f t="shared" si="67"/>
        <v>97.79124129376969</v>
      </c>
      <c r="G46" s="153">
        <v>296.2</v>
      </c>
      <c r="H46" s="68">
        <v>300</v>
      </c>
      <c r="I46" s="56">
        <f t="shared" si="41"/>
        <v>3.8000000000000114</v>
      </c>
      <c r="J46" s="150">
        <f>H46/G46%</f>
        <v>101.28291694800811</v>
      </c>
      <c r="K46" s="153">
        <v>490</v>
      </c>
      <c r="L46" s="68">
        <v>499.3</v>
      </c>
      <c r="M46" s="56">
        <f t="shared" si="43"/>
        <v>9.300000000000011</v>
      </c>
      <c r="N46" s="150">
        <f t="shared" si="44"/>
        <v>101.89795918367346</v>
      </c>
      <c r="O46" s="153">
        <v>130.8</v>
      </c>
      <c r="P46" s="68">
        <v>130.9</v>
      </c>
      <c r="Q46" s="56">
        <f t="shared" si="45"/>
        <v>0.09999999999999432</v>
      </c>
      <c r="R46" s="150">
        <f t="shared" si="46"/>
        <v>100.07645259938838</v>
      </c>
      <c r="S46" s="153">
        <v>124.4</v>
      </c>
      <c r="T46" s="68">
        <v>124.8</v>
      </c>
      <c r="U46" s="56">
        <f t="shared" si="47"/>
        <v>0.3999999999999915</v>
      </c>
      <c r="V46" s="150">
        <f t="shared" si="48"/>
        <v>100.32154340836013</v>
      </c>
      <c r="W46" s="153">
        <v>408.3</v>
      </c>
      <c r="X46" s="68">
        <v>434.8</v>
      </c>
      <c r="Y46" s="56">
        <f t="shared" si="49"/>
        <v>26.5</v>
      </c>
      <c r="Z46" s="150">
        <f t="shared" si="50"/>
        <v>106.4903257408768</v>
      </c>
      <c r="AA46" s="153">
        <v>179</v>
      </c>
      <c r="AB46" s="68">
        <v>179</v>
      </c>
      <c r="AC46" s="56">
        <f t="shared" si="51"/>
        <v>0</v>
      </c>
      <c r="AD46" s="150">
        <f t="shared" si="52"/>
        <v>100</v>
      </c>
      <c r="AE46" s="153">
        <v>202.3</v>
      </c>
      <c r="AF46" s="68">
        <v>205.1</v>
      </c>
      <c r="AG46" s="56">
        <f t="shared" si="53"/>
        <v>2.799999999999983</v>
      </c>
      <c r="AH46" s="150">
        <f t="shared" si="54"/>
        <v>101.38408304498269</v>
      </c>
      <c r="AI46" s="153">
        <v>517.4</v>
      </c>
      <c r="AJ46" s="68">
        <v>519.8</v>
      </c>
      <c r="AK46" s="56">
        <f t="shared" si="55"/>
        <v>2.3999999999999773</v>
      </c>
      <c r="AL46" s="150">
        <f t="shared" si="56"/>
        <v>100.46385775028992</v>
      </c>
      <c r="AM46" s="153">
        <v>125.8</v>
      </c>
      <c r="AN46" s="68">
        <v>127.2</v>
      </c>
      <c r="AO46" s="56">
        <f t="shared" si="57"/>
        <v>1.4000000000000057</v>
      </c>
      <c r="AP46" s="150">
        <f t="shared" si="58"/>
        <v>101.11287758346582</v>
      </c>
      <c r="AQ46" s="153">
        <v>600</v>
      </c>
      <c r="AR46" s="68">
        <v>598.3</v>
      </c>
      <c r="AS46" s="56">
        <f t="shared" si="59"/>
        <v>-1.7000000000000455</v>
      </c>
      <c r="AT46" s="150">
        <f t="shared" si="60"/>
        <v>99.71666666666665</v>
      </c>
      <c r="AU46" s="153">
        <v>619.9</v>
      </c>
      <c r="AV46" s="68">
        <v>619.7</v>
      </c>
      <c r="AW46" s="56">
        <f t="shared" si="61"/>
        <v>-0.1999999999999318</v>
      </c>
      <c r="AX46" s="150">
        <f t="shared" si="62"/>
        <v>99.96773673173094</v>
      </c>
      <c r="AY46" s="151">
        <f t="shared" si="63"/>
        <v>7886.499999999999</v>
      </c>
      <c r="AZ46" s="152">
        <f t="shared" si="63"/>
        <v>7838.700000000001</v>
      </c>
      <c r="BA46" s="56">
        <f t="shared" si="68"/>
        <v>-47.79999999999836</v>
      </c>
      <c r="BB46" s="57">
        <f t="shared" si="69"/>
        <v>99.39390097001206</v>
      </c>
      <c r="BC46" s="60">
        <f t="shared" si="65"/>
        <v>7838.700000000001</v>
      </c>
      <c r="BD46" s="148" t="e">
        <f t="shared" si="66"/>
        <v>#DIV/0!</v>
      </c>
    </row>
    <row r="47" spans="1:56" s="77" customFormat="1" ht="12.75" hidden="1">
      <c r="A47" s="71" t="s">
        <v>33</v>
      </c>
      <c r="B47" s="72"/>
      <c r="C47" s="154">
        <v>24373.3</v>
      </c>
      <c r="D47" s="75">
        <v>24055.5</v>
      </c>
      <c r="E47" s="56">
        <f t="shared" si="64"/>
        <v>-317.7999999999993</v>
      </c>
      <c r="F47" s="150">
        <f t="shared" si="67"/>
        <v>98.69611419052816</v>
      </c>
      <c r="G47" s="154">
        <v>2087.5</v>
      </c>
      <c r="H47" s="75">
        <v>2246.9</v>
      </c>
      <c r="I47" s="56">
        <f t="shared" si="41"/>
        <v>159.4000000000001</v>
      </c>
      <c r="J47" s="150">
        <f t="shared" si="42"/>
        <v>107.63592814371258</v>
      </c>
      <c r="K47" s="154">
        <v>2369.1</v>
      </c>
      <c r="L47" s="75">
        <v>2392.1</v>
      </c>
      <c r="M47" s="56">
        <f t="shared" si="43"/>
        <v>23</v>
      </c>
      <c r="N47" s="150">
        <f t="shared" si="44"/>
        <v>100.9708328057068</v>
      </c>
      <c r="O47" s="154">
        <v>903.9</v>
      </c>
      <c r="P47" s="75">
        <v>1088.3</v>
      </c>
      <c r="Q47" s="56">
        <f t="shared" si="45"/>
        <v>184.39999999999998</v>
      </c>
      <c r="R47" s="150">
        <f t="shared" si="46"/>
        <v>120.40048677951101</v>
      </c>
      <c r="S47" s="154">
        <v>3988.1</v>
      </c>
      <c r="T47" s="75">
        <v>3984.9</v>
      </c>
      <c r="U47" s="56">
        <f t="shared" si="47"/>
        <v>-3.199999999999818</v>
      </c>
      <c r="V47" s="150">
        <f t="shared" si="48"/>
        <v>99.91976128983727</v>
      </c>
      <c r="W47" s="154">
        <v>664.5</v>
      </c>
      <c r="X47" s="75">
        <v>685.6</v>
      </c>
      <c r="Y47" s="56">
        <f t="shared" si="49"/>
        <v>21.100000000000023</v>
      </c>
      <c r="Z47" s="150">
        <f t="shared" si="50"/>
        <v>103.17531978931528</v>
      </c>
      <c r="AA47" s="154">
        <v>1233.9</v>
      </c>
      <c r="AB47" s="75">
        <v>988.3</v>
      </c>
      <c r="AC47" s="56">
        <f t="shared" si="51"/>
        <v>-245.60000000000014</v>
      </c>
      <c r="AD47" s="150">
        <f t="shared" si="52"/>
        <v>80.09563173676959</v>
      </c>
      <c r="AE47" s="154">
        <v>1749.5</v>
      </c>
      <c r="AF47" s="75">
        <v>1735.5</v>
      </c>
      <c r="AG47" s="56">
        <f t="shared" si="53"/>
        <v>-14</v>
      </c>
      <c r="AH47" s="150">
        <f t="shared" si="54"/>
        <v>99.19977136324664</v>
      </c>
      <c r="AI47" s="154">
        <v>1611.2</v>
      </c>
      <c r="AJ47" s="75">
        <v>1621.3</v>
      </c>
      <c r="AK47" s="56">
        <f t="shared" si="55"/>
        <v>10.099999999999909</v>
      </c>
      <c r="AL47" s="150">
        <f t="shared" si="56"/>
        <v>100.62686196623633</v>
      </c>
      <c r="AM47" s="154">
        <v>648.6</v>
      </c>
      <c r="AN47" s="75">
        <v>648.8</v>
      </c>
      <c r="AO47" s="56">
        <f t="shared" si="57"/>
        <v>0.1999999999999318</v>
      </c>
      <c r="AP47" s="150">
        <f t="shared" si="58"/>
        <v>100.03083564600676</v>
      </c>
      <c r="AQ47" s="154">
        <v>915</v>
      </c>
      <c r="AR47" s="75">
        <v>930.6</v>
      </c>
      <c r="AS47" s="56">
        <f t="shared" si="59"/>
        <v>15.600000000000023</v>
      </c>
      <c r="AT47" s="150">
        <f t="shared" si="60"/>
        <v>101.70491803278688</v>
      </c>
      <c r="AU47" s="154">
        <v>3021.4</v>
      </c>
      <c r="AV47" s="75">
        <v>3068.9</v>
      </c>
      <c r="AW47" s="56">
        <f t="shared" si="61"/>
        <v>47.5</v>
      </c>
      <c r="AX47" s="150">
        <f t="shared" si="62"/>
        <v>101.57211888528497</v>
      </c>
      <c r="AY47" s="151">
        <f t="shared" si="63"/>
        <v>43566</v>
      </c>
      <c r="AZ47" s="152">
        <f t="shared" si="63"/>
        <v>43446.700000000004</v>
      </c>
      <c r="BA47" s="56">
        <f t="shared" si="68"/>
        <v>-119.29999999999563</v>
      </c>
      <c r="BB47" s="57">
        <f t="shared" si="69"/>
        <v>99.7261626038654</v>
      </c>
      <c r="BC47" s="60">
        <f t="shared" si="65"/>
        <v>43446.700000000004</v>
      </c>
      <c r="BD47" s="148" t="e">
        <f t="shared" si="66"/>
        <v>#DIV/0!</v>
      </c>
    </row>
    <row r="48" spans="1:56" ht="12.75" customHeight="1" hidden="1">
      <c r="A48" s="78" t="s">
        <v>34</v>
      </c>
      <c r="B48" s="79"/>
      <c r="C48" s="155"/>
      <c r="D48" s="81"/>
      <c r="E48" s="56">
        <f t="shared" si="64"/>
        <v>0</v>
      </c>
      <c r="F48" s="150"/>
      <c r="G48" s="155">
        <v>68</v>
      </c>
      <c r="H48" s="81">
        <v>75.1</v>
      </c>
      <c r="I48" s="56">
        <f t="shared" si="41"/>
        <v>7.099999999999994</v>
      </c>
      <c r="J48" s="150">
        <f t="shared" si="42"/>
        <v>110.44117647058822</v>
      </c>
      <c r="K48" s="155">
        <v>70.6</v>
      </c>
      <c r="L48" s="81">
        <v>102.2</v>
      </c>
      <c r="M48" s="56">
        <f t="shared" si="43"/>
        <v>31.60000000000001</v>
      </c>
      <c r="N48" s="150">
        <f t="shared" si="44"/>
        <v>144.75920679886687</v>
      </c>
      <c r="O48" s="155">
        <v>29.7</v>
      </c>
      <c r="P48" s="81">
        <v>29.7</v>
      </c>
      <c r="Q48" s="56">
        <f t="shared" si="45"/>
        <v>0</v>
      </c>
      <c r="R48" s="150">
        <f t="shared" si="46"/>
        <v>100</v>
      </c>
      <c r="S48" s="155">
        <v>46.5</v>
      </c>
      <c r="T48" s="81">
        <v>47</v>
      </c>
      <c r="U48" s="56">
        <f t="shared" si="47"/>
        <v>0.5</v>
      </c>
      <c r="V48" s="150">
        <f t="shared" si="48"/>
        <v>101.07526881720429</v>
      </c>
      <c r="W48" s="155">
        <v>70.7</v>
      </c>
      <c r="X48" s="81">
        <v>79.3</v>
      </c>
      <c r="Y48" s="56">
        <f t="shared" si="49"/>
        <v>8.599999999999994</v>
      </c>
      <c r="Z48" s="150">
        <f t="shared" si="50"/>
        <v>112.16407355021215</v>
      </c>
      <c r="AA48" s="155">
        <v>9.2</v>
      </c>
      <c r="AB48" s="81">
        <v>9.2</v>
      </c>
      <c r="AC48" s="56">
        <f t="shared" si="51"/>
        <v>0</v>
      </c>
      <c r="AD48" s="150">
        <f t="shared" si="52"/>
        <v>100</v>
      </c>
      <c r="AE48" s="155">
        <v>30.5</v>
      </c>
      <c r="AF48" s="81">
        <v>36.5</v>
      </c>
      <c r="AG48" s="56">
        <f t="shared" si="53"/>
        <v>6</v>
      </c>
      <c r="AH48" s="150">
        <f t="shared" si="54"/>
        <v>119.67213114754098</v>
      </c>
      <c r="AI48" s="155">
        <v>12</v>
      </c>
      <c r="AJ48" s="81">
        <v>15.5</v>
      </c>
      <c r="AK48" s="56">
        <f t="shared" si="55"/>
        <v>3.5</v>
      </c>
      <c r="AL48" s="150">
        <f t="shared" si="56"/>
        <v>129.16666666666669</v>
      </c>
      <c r="AM48" s="155">
        <v>36.9</v>
      </c>
      <c r="AN48" s="81">
        <v>43.8</v>
      </c>
      <c r="AO48" s="56">
        <f t="shared" si="57"/>
        <v>6.899999999999999</v>
      </c>
      <c r="AP48" s="150">
        <f>AN48/AM48%</f>
        <v>118.69918699186991</v>
      </c>
      <c r="AQ48" s="155">
        <v>73.3</v>
      </c>
      <c r="AR48" s="81">
        <v>73.3</v>
      </c>
      <c r="AS48" s="56">
        <f t="shared" si="59"/>
        <v>0</v>
      </c>
      <c r="AT48" s="150">
        <f t="shared" si="60"/>
        <v>100</v>
      </c>
      <c r="AU48" s="155">
        <v>100</v>
      </c>
      <c r="AV48" s="81">
        <v>97.7</v>
      </c>
      <c r="AW48" s="56">
        <f t="shared" si="61"/>
        <v>-2.299999999999997</v>
      </c>
      <c r="AX48" s="150">
        <f t="shared" si="62"/>
        <v>97.7</v>
      </c>
      <c r="AY48" s="151">
        <f t="shared" si="63"/>
        <v>547.4</v>
      </c>
      <c r="AZ48" s="152">
        <f t="shared" si="63"/>
        <v>609.3000000000001</v>
      </c>
      <c r="BA48" s="56">
        <f t="shared" si="68"/>
        <v>61.90000000000009</v>
      </c>
      <c r="BB48" s="57">
        <f t="shared" si="69"/>
        <v>111.30800146145415</v>
      </c>
      <c r="BC48" s="60">
        <f t="shared" si="65"/>
        <v>609.3000000000001</v>
      </c>
      <c r="BD48" s="148" t="e">
        <f t="shared" si="66"/>
        <v>#DIV/0!</v>
      </c>
    </row>
    <row r="49" spans="1:56" ht="21.75" customHeight="1" hidden="1">
      <c r="A49" s="78" t="s">
        <v>35</v>
      </c>
      <c r="B49" s="79"/>
      <c r="C49" s="155"/>
      <c r="D49" s="82">
        <v>17.5</v>
      </c>
      <c r="E49" s="56">
        <f t="shared" si="64"/>
        <v>17.5</v>
      </c>
      <c r="F49" s="150"/>
      <c r="G49" s="155">
        <v>0.1</v>
      </c>
      <c r="H49" s="82">
        <v>0.1</v>
      </c>
      <c r="I49" s="56">
        <f t="shared" si="41"/>
        <v>0</v>
      </c>
      <c r="J49" s="150">
        <f t="shared" si="42"/>
        <v>100</v>
      </c>
      <c r="K49" s="156">
        <v>3.3</v>
      </c>
      <c r="L49" s="82">
        <v>3.4</v>
      </c>
      <c r="M49" s="56">
        <f t="shared" si="43"/>
        <v>0.10000000000000009</v>
      </c>
      <c r="N49" s="150">
        <f t="shared" si="44"/>
        <v>103.03030303030302</v>
      </c>
      <c r="O49" s="155"/>
      <c r="P49" s="82"/>
      <c r="Q49" s="56">
        <f t="shared" si="45"/>
        <v>0</v>
      </c>
      <c r="R49" s="150"/>
      <c r="S49" s="155"/>
      <c r="T49" s="82">
        <v>0.2</v>
      </c>
      <c r="U49" s="56">
        <f t="shared" si="47"/>
        <v>0.2</v>
      </c>
      <c r="V49" s="150"/>
      <c r="W49" s="155"/>
      <c r="X49" s="82">
        <v>7.6</v>
      </c>
      <c r="Y49" s="56">
        <f t="shared" si="49"/>
        <v>7.6</v>
      </c>
      <c r="Z49" s="150"/>
      <c r="AA49" s="155"/>
      <c r="AB49" s="82"/>
      <c r="AC49" s="56">
        <f t="shared" si="51"/>
        <v>0</v>
      </c>
      <c r="AD49" s="150"/>
      <c r="AE49" s="155">
        <v>0.7</v>
      </c>
      <c r="AF49" s="82">
        <v>0.7</v>
      </c>
      <c r="AG49" s="56">
        <f t="shared" si="53"/>
        <v>0</v>
      </c>
      <c r="AH49" s="150">
        <f t="shared" si="54"/>
        <v>100</v>
      </c>
      <c r="AI49" s="155"/>
      <c r="AJ49" s="82">
        <v>0.2</v>
      </c>
      <c r="AK49" s="56">
        <f t="shared" si="55"/>
        <v>0.2</v>
      </c>
      <c r="AL49" s="150"/>
      <c r="AM49" s="155"/>
      <c r="AN49" s="82"/>
      <c r="AO49" s="56">
        <f t="shared" si="57"/>
        <v>0</v>
      </c>
      <c r="AP49" s="150"/>
      <c r="AQ49" s="155"/>
      <c r="AR49" s="82">
        <v>-0.2</v>
      </c>
      <c r="AS49" s="56">
        <f t="shared" si="59"/>
        <v>-0.2</v>
      </c>
      <c r="AT49" s="150"/>
      <c r="AU49" s="155"/>
      <c r="AV49" s="82"/>
      <c r="AW49" s="56">
        <f t="shared" si="61"/>
        <v>0</v>
      </c>
      <c r="AX49" s="150"/>
      <c r="AY49" s="151">
        <f t="shared" si="63"/>
        <v>4.1</v>
      </c>
      <c r="AZ49" s="152">
        <f t="shared" si="63"/>
        <v>29.499999999999996</v>
      </c>
      <c r="BA49" s="56">
        <f t="shared" si="68"/>
        <v>25.4</v>
      </c>
      <c r="BB49" s="57"/>
      <c r="BC49" s="60">
        <f t="shared" si="65"/>
        <v>29.499999999999996</v>
      </c>
      <c r="BD49" s="148" t="e">
        <f t="shared" si="66"/>
        <v>#DIV/0!</v>
      </c>
    </row>
    <row r="50" spans="1:56" s="93" customFormat="1" ht="21.75" customHeight="1" hidden="1">
      <c r="A50" s="84" t="s">
        <v>36</v>
      </c>
      <c r="B50" s="85"/>
      <c r="C50" s="157">
        <f>SUM(C51:C58)</f>
        <v>4370.2</v>
      </c>
      <c r="D50" s="88">
        <f>SUM(D51:D58)</f>
        <v>4627.2</v>
      </c>
      <c r="E50" s="89">
        <f t="shared" si="64"/>
        <v>257</v>
      </c>
      <c r="F50" s="158">
        <f>D50/C50%</f>
        <v>105.88073772367397</v>
      </c>
      <c r="G50" s="157">
        <f>SUM(G51:G58)</f>
        <v>654.2</v>
      </c>
      <c r="H50" s="88">
        <f>SUM(H51:H58)</f>
        <v>752.2</v>
      </c>
      <c r="I50" s="89">
        <f t="shared" si="41"/>
        <v>98</v>
      </c>
      <c r="J50" s="158">
        <f>H50/G50%</f>
        <v>114.98012840110057</v>
      </c>
      <c r="K50" s="157">
        <f>SUM(K51:K58)</f>
        <v>1117.1</v>
      </c>
      <c r="L50" s="88">
        <f>SUM(L51:L58)</f>
        <v>1215.4</v>
      </c>
      <c r="M50" s="89">
        <f t="shared" si="43"/>
        <v>98.30000000000018</v>
      </c>
      <c r="N50" s="158">
        <f>L50/K50%</f>
        <v>108.79957031599679</v>
      </c>
      <c r="O50" s="157">
        <f>SUM(O51:O58)</f>
        <v>2592.1</v>
      </c>
      <c r="P50" s="88">
        <f>SUM(P51:P58)</f>
        <v>3068.6</v>
      </c>
      <c r="Q50" s="89">
        <f t="shared" si="45"/>
        <v>476.5</v>
      </c>
      <c r="R50" s="158">
        <f>P50/O50%</f>
        <v>118.38277844218973</v>
      </c>
      <c r="S50" s="157">
        <f>SUM(S51:S58)</f>
        <v>476</v>
      </c>
      <c r="T50" s="88">
        <f>SUM(T51:T58)</f>
        <v>406.2</v>
      </c>
      <c r="U50" s="89">
        <f t="shared" si="47"/>
        <v>-69.80000000000001</v>
      </c>
      <c r="V50" s="158">
        <f>T50/S50%</f>
        <v>85.33613445378151</v>
      </c>
      <c r="W50" s="157">
        <f>SUM(W51:W58)</f>
        <v>743.2</v>
      </c>
      <c r="X50" s="88">
        <f>SUM(X51:X58)</f>
        <v>836.2</v>
      </c>
      <c r="Y50" s="89">
        <f t="shared" si="49"/>
        <v>93</v>
      </c>
      <c r="Z50" s="158">
        <f>X50/W50%</f>
        <v>112.51345532831002</v>
      </c>
      <c r="AA50" s="157">
        <f>SUM(AA51:AA58)</f>
        <v>828.8</v>
      </c>
      <c r="AB50" s="88">
        <f>SUM(AB51:AB58)</f>
        <v>820.3</v>
      </c>
      <c r="AC50" s="89">
        <f t="shared" si="51"/>
        <v>-8.5</v>
      </c>
      <c r="AD50" s="158">
        <f>AB50/AA50%</f>
        <v>98.97442084942084</v>
      </c>
      <c r="AE50" s="157">
        <f>SUM(AE51:AE58)</f>
        <v>147.2</v>
      </c>
      <c r="AF50" s="88">
        <f>SUM(AF51:AF58)</f>
        <v>150.3</v>
      </c>
      <c r="AG50" s="89">
        <f t="shared" si="53"/>
        <v>3.1000000000000227</v>
      </c>
      <c r="AH50" s="158">
        <f>AF50/AE50%</f>
        <v>102.10597826086958</v>
      </c>
      <c r="AI50" s="157">
        <f>SUM(AI51:AI58)</f>
        <v>4032.2</v>
      </c>
      <c r="AJ50" s="88">
        <f>SUM(AJ51:AJ58)</f>
        <v>4562.9</v>
      </c>
      <c r="AK50" s="89">
        <f t="shared" si="55"/>
        <v>530.6999999999998</v>
      </c>
      <c r="AL50" s="158">
        <f>AJ50/AI50%</f>
        <v>113.16154952631318</v>
      </c>
      <c r="AM50" s="157">
        <f>SUM(AM51:AM58)</f>
        <v>23</v>
      </c>
      <c r="AN50" s="88">
        <f>SUM(AN51:AN58)</f>
        <v>93.30000000000001</v>
      </c>
      <c r="AO50" s="89">
        <f t="shared" si="57"/>
        <v>70.30000000000001</v>
      </c>
      <c r="AP50" s="158">
        <f>AN50/AM50%</f>
        <v>405.6521739130435</v>
      </c>
      <c r="AQ50" s="157">
        <f>SUM(AQ51:AQ58)</f>
        <v>973.1999999999999</v>
      </c>
      <c r="AR50" s="88">
        <f>SUM(AR51:AR58)</f>
        <v>1130.2</v>
      </c>
      <c r="AS50" s="89">
        <f t="shared" si="59"/>
        <v>157.0000000000001</v>
      </c>
      <c r="AT50" s="158">
        <f>AR50/AQ50%</f>
        <v>116.1323468968352</v>
      </c>
      <c r="AU50" s="157">
        <f>SUM(AU51:AU58)</f>
        <v>1260.1999999999998</v>
      </c>
      <c r="AV50" s="88">
        <f>SUM(AV51:AV58)</f>
        <v>1261.6999999999998</v>
      </c>
      <c r="AW50" s="89">
        <f t="shared" si="61"/>
        <v>1.5</v>
      </c>
      <c r="AX50" s="158">
        <f>AV50/AU50%</f>
        <v>100.11902872559911</v>
      </c>
      <c r="AY50" s="159">
        <f t="shared" si="63"/>
        <v>17217.4</v>
      </c>
      <c r="AZ50" s="160">
        <f t="shared" si="63"/>
        <v>18924.5</v>
      </c>
      <c r="BA50" s="89">
        <f t="shared" si="68"/>
        <v>1707.0999999999985</v>
      </c>
      <c r="BB50" s="90">
        <f t="shared" si="69"/>
        <v>109.91496973991427</v>
      </c>
      <c r="BC50" s="60">
        <f t="shared" si="65"/>
        <v>18924.5</v>
      </c>
      <c r="BD50" s="148" t="e">
        <f t="shared" si="66"/>
        <v>#DIV/0!</v>
      </c>
    </row>
    <row r="51" spans="1:56" s="100" customFormat="1" ht="12.75" hidden="1">
      <c r="A51" s="94" t="s">
        <v>37</v>
      </c>
      <c r="B51" s="95"/>
      <c r="C51" s="161">
        <v>3666.8</v>
      </c>
      <c r="D51" s="98">
        <v>3604.1</v>
      </c>
      <c r="E51" s="56">
        <f t="shared" si="64"/>
        <v>-62.70000000000027</v>
      </c>
      <c r="F51" s="150">
        <f>D51/C51%</f>
        <v>98.29006217955711</v>
      </c>
      <c r="G51" s="161">
        <v>647.1</v>
      </c>
      <c r="H51" s="98">
        <v>745.1</v>
      </c>
      <c r="I51" s="56">
        <f t="shared" si="41"/>
        <v>98</v>
      </c>
      <c r="J51" s="150">
        <f>H51/G51%</f>
        <v>115.14449080513059</v>
      </c>
      <c r="K51" s="161">
        <v>994.7</v>
      </c>
      <c r="L51" s="98">
        <v>1001.1</v>
      </c>
      <c r="M51" s="56">
        <f t="shared" si="43"/>
        <v>6.399999999999977</v>
      </c>
      <c r="N51" s="150">
        <f>L51/K51%</f>
        <v>100.64341007338895</v>
      </c>
      <c r="O51" s="161">
        <v>2581.6</v>
      </c>
      <c r="P51" s="98">
        <v>3057.1</v>
      </c>
      <c r="Q51" s="56">
        <f t="shared" si="45"/>
        <v>475.5</v>
      </c>
      <c r="R51" s="150">
        <f>P51/O51%</f>
        <v>118.4188100402851</v>
      </c>
      <c r="S51" s="161">
        <v>476</v>
      </c>
      <c r="T51" s="98">
        <v>405.2</v>
      </c>
      <c r="U51" s="56">
        <f t="shared" si="47"/>
        <v>-70.80000000000001</v>
      </c>
      <c r="V51" s="150">
        <f>T51/S51%</f>
        <v>85.12605042016807</v>
      </c>
      <c r="W51" s="161">
        <v>620.4</v>
      </c>
      <c r="X51" s="98">
        <v>694</v>
      </c>
      <c r="Y51" s="56">
        <f t="shared" si="49"/>
        <v>73.60000000000002</v>
      </c>
      <c r="Z51" s="150">
        <f>X51/W51%</f>
        <v>111.86331399097357</v>
      </c>
      <c r="AA51" s="161">
        <v>825</v>
      </c>
      <c r="AB51" s="98">
        <v>816.5</v>
      </c>
      <c r="AC51" s="56">
        <f t="shared" si="51"/>
        <v>-8.5</v>
      </c>
      <c r="AD51" s="150">
        <f>AB51/AA51%</f>
        <v>98.96969696969697</v>
      </c>
      <c r="AE51" s="161">
        <v>142.7</v>
      </c>
      <c r="AF51" s="98">
        <v>145.8</v>
      </c>
      <c r="AG51" s="56">
        <f t="shared" si="53"/>
        <v>3.1000000000000227</v>
      </c>
      <c r="AH51" s="150">
        <f>AF51/AE51%</f>
        <v>102.17238962859147</v>
      </c>
      <c r="AI51" s="161">
        <v>3438.8</v>
      </c>
      <c r="AJ51" s="98">
        <v>3516.3</v>
      </c>
      <c r="AK51" s="56">
        <f t="shared" si="55"/>
        <v>77.5</v>
      </c>
      <c r="AL51" s="150">
        <f>AJ51/AI51%</f>
        <v>102.25369314877281</v>
      </c>
      <c r="AM51" s="161">
        <v>23</v>
      </c>
      <c r="AN51" s="98">
        <v>81.4</v>
      </c>
      <c r="AO51" s="56">
        <f t="shared" si="57"/>
        <v>58.400000000000006</v>
      </c>
      <c r="AP51" s="150">
        <f>AN51/AM51%</f>
        <v>353.9130434782609</v>
      </c>
      <c r="AQ51" s="161">
        <v>965.3</v>
      </c>
      <c r="AR51" s="98">
        <v>964</v>
      </c>
      <c r="AS51" s="56">
        <f t="shared" si="59"/>
        <v>-1.2999999999999545</v>
      </c>
      <c r="AT51" s="150">
        <f>AR51/AQ51%</f>
        <v>99.86532684139647</v>
      </c>
      <c r="AU51" s="161">
        <v>554.9</v>
      </c>
      <c r="AV51" s="98">
        <v>555.3</v>
      </c>
      <c r="AW51" s="56">
        <f t="shared" si="61"/>
        <v>0.39999999999997726</v>
      </c>
      <c r="AX51" s="150">
        <f>AV51/AU51%</f>
        <v>100.07208506037124</v>
      </c>
      <c r="AY51" s="151">
        <f t="shared" si="63"/>
        <v>14936.300000000001</v>
      </c>
      <c r="AZ51" s="152">
        <f t="shared" si="63"/>
        <v>15585.9</v>
      </c>
      <c r="BA51" s="56">
        <f t="shared" si="68"/>
        <v>649.5999999999985</v>
      </c>
      <c r="BB51" s="57">
        <f t="shared" si="69"/>
        <v>104.34913599753621</v>
      </c>
      <c r="BC51" s="60">
        <f t="shared" si="65"/>
        <v>15585.9</v>
      </c>
      <c r="BD51" s="148" t="e">
        <f t="shared" si="66"/>
        <v>#DIV/0!</v>
      </c>
    </row>
    <row r="52" spans="1:56" ht="12.75" hidden="1">
      <c r="A52" s="101" t="s">
        <v>38</v>
      </c>
      <c r="B52" s="102"/>
      <c r="C52" s="162">
        <v>130</v>
      </c>
      <c r="D52" s="104">
        <v>134.3</v>
      </c>
      <c r="E52" s="56">
        <f t="shared" si="64"/>
        <v>4.300000000000011</v>
      </c>
      <c r="F52" s="150">
        <f>D52/C52%</f>
        <v>103.3076923076923</v>
      </c>
      <c r="G52" s="162"/>
      <c r="H52" s="104"/>
      <c r="I52" s="56">
        <f t="shared" si="41"/>
        <v>0</v>
      </c>
      <c r="J52" s="150"/>
      <c r="K52" s="162">
        <v>119.6</v>
      </c>
      <c r="L52" s="104">
        <v>210.5</v>
      </c>
      <c r="M52" s="56">
        <f>L52-K52</f>
        <v>90.9</v>
      </c>
      <c r="N52" s="150">
        <f>L52/K52%</f>
        <v>176.00334448160535</v>
      </c>
      <c r="O52" s="162"/>
      <c r="P52" s="104"/>
      <c r="Q52" s="56">
        <f t="shared" si="45"/>
        <v>0</v>
      </c>
      <c r="R52" s="150"/>
      <c r="S52" s="162"/>
      <c r="T52" s="104"/>
      <c r="U52" s="56">
        <f t="shared" si="47"/>
        <v>0</v>
      </c>
      <c r="V52" s="150"/>
      <c r="W52" s="162">
        <v>71.1</v>
      </c>
      <c r="X52" s="104">
        <v>71.2</v>
      </c>
      <c r="Y52" s="56">
        <f t="shared" si="49"/>
        <v>0.10000000000000853</v>
      </c>
      <c r="Z52" s="150">
        <f>X52/W52%</f>
        <v>100.14064697609003</v>
      </c>
      <c r="AA52" s="162"/>
      <c r="AB52" s="104"/>
      <c r="AC52" s="56">
        <f t="shared" si="51"/>
        <v>0</v>
      </c>
      <c r="AD52" s="150"/>
      <c r="AE52" s="162">
        <v>4.2</v>
      </c>
      <c r="AF52" s="104">
        <v>4.2</v>
      </c>
      <c r="AG52" s="56">
        <f t="shared" si="53"/>
        <v>0</v>
      </c>
      <c r="AH52" s="150"/>
      <c r="AI52" s="162">
        <v>3.2</v>
      </c>
      <c r="AJ52" s="104">
        <v>3.2</v>
      </c>
      <c r="AK52" s="56">
        <f>AJ52-AI52</f>
        <v>0</v>
      </c>
      <c r="AL52" s="150">
        <f>AJ52/AI52%</f>
        <v>100</v>
      </c>
      <c r="AM52" s="162"/>
      <c r="AN52" s="104"/>
      <c r="AO52" s="56">
        <f t="shared" si="57"/>
        <v>0</v>
      </c>
      <c r="AP52" s="150"/>
      <c r="AQ52" s="162"/>
      <c r="AR52" s="104"/>
      <c r="AS52" s="56">
        <f t="shared" si="59"/>
        <v>0</v>
      </c>
      <c r="AT52" s="150"/>
      <c r="AU52" s="162">
        <v>244.7</v>
      </c>
      <c r="AV52" s="104">
        <v>244</v>
      </c>
      <c r="AW52" s="56">
        <f t="shared" si="61"/>
        <v>-0.6999999999999886</v>
      </c>
      <c r="AX52" s="150">
        <f>AV52/AU52%</f>
        <v>99.71393543114017</v>
      </c>
      <c r="AY52" s="151">
        <f t="shared" si="63"/>
        <v>572.8</v>
      </c>
      <c r="AZ52" s="152">
        <f t="shared" si="63"/>
        <v>667.4</v>
      </c>
      <c r="BA52" s="56">
        <f t="shared" si="68"/>
        <v>94.60000000000002</v>
      </c>
      <c r="BB52" s="57">
        <f t="shared" si="69"/>
        <v>116.51536312849161</v>
      </c>
      <c r="BC52" s="60">
        <f t="shared" si="65"/>
        <v>667.4</v>
      </c>
      <c r="BD52" s="148" t="e">
        <f t="shared" si="66"/>
        <v>#DIV/0!</v>
      </c>
    </row>
    <row r="53" spans="1:56" ht="12.75" hidden="1">
      <c r="A53" s="101" t="s">
        <v>39</v>
      </c>
      <c r="B53" s="102"/>
      <c r="C53" s="162">
        <v>68.6</v>
      </c>
      <c r="D53" s="104">
        <v>68.6</v>
      </c>
      <c r="E53" s="56">
        <f t="shared" si="64"/>
        <v>0</v>
      </c>
      <c r="F53" s="150">
        <f>D53/C53%</f>
        <v>100</v>
      </c>
      <c r="G53" s="162"/>
      <c r="H53" s="104"/>
      <c r="I53" s="56">
        <f t="shared" si="41"/>
        <v>0</v>
      </c>
      <c r="J53" s="150"/>
      <c r="K53" s="162"/>
      <c r="L53" s="104"/>
      <c r="M53" s="56">
        <f aca="true" t="shared" si="70" ref="M53:M64">L53-K53</f>
        <v>0</v>
      </c>
      <c r="N53" s="150"/>
      <c r="O53" s="162"/>
      <c r="P53" s="104"/>
      <c r="Q53" s="56">
        <f t="shared" si="45"/>
        <v>0</v>
      </c>
      <c r="R53" s="150"/>
      <c r="S53" s="162"/>
      <c r="T53" s="104"/>
      <c r="U53" s="56">
        <f t="shared" si="47"/>
        <v>0</v>
      </c>
      <c r="V53" s="150"/>
      <c r="W53" s="162"/>
      <c r="X53" s="104"/>
      <c r="Y53" s="56">
        <f t="shared" si="49"/>
        <v>0</v>
      </c>
      <c r="Z53" s="150"/>
      <c r="AA53" s="162"/>
      <c r="AB53" s="104"/>
      <c r="AC53" s="56">
        <f t="shared" si="51"/>
        <v>0</v>
      </c>
      <c r="AD53" s="150"/>
      <c r="AE53" s="162"/>
      <c r="AF53" s="104"/>
      <c r="AG53" s="56">
        <f t="shared" si="53"/>
        <v>0</v>
      </c>
      <c r="AH53" s="150"/>
      <c r="AI53" s="162"/>
      <c r="AJ53" s="104"/>
      <c r="AK53" s="56">
        <f t="shared" si="55"/>
        <v>0</v>
      </c>
      <c r="AL53" s="150"/>
      <c r="AM53" s="162"/>
      <c r="AN53" s="104"/>
      <c r="AO53" s="56">
        <f t="shared" si="57"/>
        <v>0</v>
      </c>
      <c r="AP53" s="150"/>
      <c r="AQ53" s="162"/>
      <c r="AR53" s="104"/>
      <c r="AS53" s="56">
        <f t="shared" si="59"/>
        <v>0</v>
      </c>
      <c r="AT53" s="150"/>
      <c r="AU53" s="162"/>
      <c r="AV53" s="104"/>
      <c r="AW53" s="56">
        <f>AV53-AU53</f>
        <v>0</v>
      </c>
      <c r="AX53" s="150"/>
      <c r="AY53" s="151">
        <f t="shared" si="63"/>
        <v>68.6</v>
      </c>
      <c r="AZ53" s="152">
        <f t="shared" si="63"/>
        <v>68.6</v>
      </c>
      <c r="BA53" s="56">
        <f>AZ53-AY53</f>
        <v>0</v>
      </c>
      <c r="BB53" s="57">
        <f>AZ53/AY53%</f>
        <v>100</v>
      </c>
      <c r="BC53" s="60">
        <f t="shared" si="65"/>
        <v>68.6</v>
      </c>
      <c r="BD53" s="148" t="e">
        <f t="shared" si="66"/>
        <v>#DIV/0!</v>
      </c>
    </row>
    <row r="54" spans="1:56" ht="12.75" hidden="1">
      <c r="A54" s="105" t="s">
        <v>40</v>
      </c>
      <c r="B54" s="102"/>
      <c r="C54" s="162">
        <v>16.4</v>
      </c>
      <c r="D54" s="104">
        <v>16.7</v>
      </c>
      <c r="E54" s="56">
        <f t="shared" si="64"/>
        <v>0.3000000000000007</v>
      </c>
      <c r="F54" s="150">
        <f>D54/C54%</f>
        <v>101.82926829268294</v>
      </c>
      <c r="G54" s="162"/>
      <c r="H54" s="104"/>
      <c r="I54" s="56">
        <f t="shared" si="41"/>
        <v>0</v>
      </c>
      <c r="J54" s="150"/>
      <c r="K54" s="162">
        <v>2</v>
      </c>
      <c r="L54" s="104">
        <v>1.9</v>
      </c>
      <c r="M54" s="56">
        <f t="shared" si="70"/>
        <v>-0.10000000000000009</v>
      </c>
      <c r="N54" s="150"/>
      <c r="O54" s="162"/>
      <c r="P54" s="104"/>
      <c r="Q54" s="56">
        <f t="shared" si="45"/>
        <v>0</v>
      </c>
      <c r="R54" s="150"/>
      <c r="S54" s="162"/>
      <c r="T54" s="104"/>
      <c r="U54" s="56">
        <f t="shared" si="47"/>
        <v>0</v>
      </c>
      <c r="V54" s="150"/>
      <c r="W54" s="162"/>
      <c r="X54" s="104">
        <v>3.7</v>
      </c>
      <c r="Y54" s="56">
        <f t="shared" si="49"/>
        <v>3.7</v>
      </c>
      <c r="Z54" s="150"/>
      <c r="AA54" s="162"/>
      <c r="AB54" s="104"/>
      <c r="AC54" s="56">
        <f t="shared" si="51"/>
        <v>0</v>
      </c>
      <c r="AD54" s="150"/>
      <c r="AE54" s="162"/>
      <c r="AF54" s="104"/>
      <c r="AG54" s="56">
        <f t="shared" si="53"/>
        <v>0</v>
      </c>
      <c r="AH54" s="150"/>
      <c r="AI54" s="162"/>
      <c r="AJ54" s="104"/>
      <c r="AK54" s="56">
        <f t="shared" si="55"/>
        <v>0</v>
      </c>
      <c r="AL54" s="150"/>
      <c r="AM54" s="162"/>
      <c r="AN54" s="104"/>
      <c r="AO54" s="56">
        <f t="shared" si="57"/>
        <v>0</v>
      </c>
      <c r="AP54" s="150"/>
      <c r="AQ54" s="162">
        <v>5.4</v>
      </c>
      <c r="AR54" s="104">
        <v>5.4</v>
      </c>
      <c r="AS54" s="56">
        <f t="shared" si="59"/>
        <v>0</v>
      </c>
      <c r="AT54" s="150"/>
      <c r="AU54" s="162">
        <v>4.9</v>
      </c>
      <c r="AV54" s="104">
        <v>6</v>
      </c>
      <c r="AW54" s="56">
        <f>AV54-AU54</f>
        <v>1.0999999999999996</v>
      </c>
      <c r="AX54" s="150">
        <f>AV54/AU54%</f>
        <v>122.44897959183673</v>
      </c>
      <c r="AY54" s="151">
        <f t="shared" si="63"/>
        <v>28.699999999999996</v>
      </c>
      <c r="AZ54" s="152">
        <f t="shared" si="63"/>
        <v>33.699999999999996</v>
      </c>
      <c r="BA54" s="56">
        <f>AZ54-AY54</f>
        <v>5</v>
      </c>
      <c r="BB54" s="57">
        <f>AZ54/AY54%</f>
        <v>117.42160278745644</v>
      </c>
      <c r="BC54" s="60">
        <f t="shared" si="65"/>
        <v>33.699999999999996</v>
      </c>
      <c r="BD54" s="148" t="e">
        <f t="shared" si="66"/>
        <v>#DIV/0!</v>
      </c>
    </row>
    <row r="55" spans="1:56" ht="12.75" hidden="1">
      <c r="A55" s="101" t="s">
        <v>41</v>
      </c>
      <c r="B55" s="102"/>
      <c r="C55" s="162"/>
      <c r="D55" s="104"/>
      <c r="E55" s="56">
        <f t="shared" si="64"/>
        <v>0</v>
      </c>
      <c r="F55" s="150"/>
      <c r="G55" s="162">
        <v>4.2</v>
      </c>
      <c r="H55" s="104">
        <v>4.2</v>
      </c>
      <c r="I55" s="56">
        <f t="shared" si="41"/>
        <v>0</v>
      </c>
      <c r="J55" s="150">
        <f aca="true" t="shared" si="71" ref="J55:J64">H55/G55%</f>
        <v>100</v>
      </c>
      <c r="K55" s="162"/>
      <c r="L55" s="104"/>
      <c r="M55" s="56">
        <f t="shared" si="70"/>
        <v>0</v>
      </c>
      <c r="N55" s="150"/>
      <c r="O55" s="162">
        <v>10.5</v>
      </c>
      <c r="P55" s="104">
        <v>10.5</v>
      </c>
      <c r="Q55" s="56">
        <f t="shared" si="45"/>
        <v>0</v>
      </c>
      <c r="R55" s="150">
        <f>P55/O55%</f>
        <v>100</v>
      </c>
      <c r="S55" s="162"/>
      <c r="T55" s="104"/>
      <c r="U55" s="56">
        <f t="shared" si="47"/>
        <v>0</v>
      </c>
      <c r="V55" s="150"/>
      <c r="W55" s="162"/>
      <c r="X55" s="104"/>
      <c r="Y55" s="56">
        <f t="shared" si="49"/>
        <v>0</v>
      </c>
      <c r="Z55" s="150"/>
      <c r="AA55" s="162"/>
      <c r="AB55" s="104"/>
      <c r="AC55" s="56">
        <f t="shared" si="51"/>
        <v>0</v>
      </c>
      <c r="AD55" s="150"/>
      <c r="AE55" s="162"/>
      <c r="AF55" s="104"/>
      <c r="AG55" s="56">
        <f t="shared" si="53"/>
        <v>0</v>
      </c>
      <c r="AH55" s="150"/>
      <c r="AI55" s="162"/>
      <c r="AJ55" s="104"/>
      <c r="AK55" s="56">
        <f t="shared" si="55"/>
        <v>0</v>
      </c>
      <c r="AL55" s="150"/>
      <c r="AM55" s="162"/>
      <c r="AN55" s="104"/>
      <c r="AO55" s="56">
        <f t="shared" si="57"/>
        <v>0</v>
      </c>
      <c r="AP55" s="150"/>
      <c r="AQ55" s="162"/>
      <c r="AR55" s="104"/>
      <c r="AS55" s="56">
        <f t="shared" si="59"/>
        <v>0</v>
      </c>
      <c r="AT55" s="150"/>
      <c r="AU55" s="162"/>
      <c r="AV55" s="104"/>
      <c r="AW55" s="56">
        <f>AV55-AU55</f>
        <v>0</v>
      </c>
      <c r="AX55" s="150"/>
      <c r="AY55" s="151">
        <f t="shared" si="63"/>
        <v>14.7</v>
      </c>
      <c r="AZ55" s="152">
        <f t="shared" si="63"/>
        <v>14.7</v>
      </c>
      <c r="BA55" s="56">
        <f>AZ55-AY55</f>
        <v>0</v>
      </c>
      <c r="BB55" s="57">
        <f>AZ55/AY55%</f>
        <v>100</v>
      </c>
      <c r="BC55" s="60">
        <f t="shared" si="65"/>
        <v>14.7</v>
      </c>
      <c r="BD55" s="148" t="e">
        <f t="shared" si="66"/>
        <v>#DIV/0!</v>
      </c>
    </row>
    <row r="56" spans="1:56" ht="12.75" hidden="1">
      <c r="A56" s="106" t="s">
        <v>42</v>
      </c>
      <c r="B56" s="107"/>
      <c r="C56" s="163">
        <v>488.4</v>
      </c>
      <c r="D56" s="110">
        <v>802.8</v>
      </c>
      <c r="E56" s="56">
        <f t="shared" si="64"/>
        <v>314.4</v>
      </c>
      <c r="F56" s="150">
        <f aca="true" t="shared" si="72" ref="F56:F64">D56/C56%</f>
        <v>164.37346437346437</v>
      </c>
      <c r="G56" s="163">
        <v>2.9</v>
      </c>
      <c r="H56" s="110">
        <v>2.9</v>
      </c>
      <c r="I56" s="56">
        <f t="shared" si="41"/>
        <v>0</v>
      </c>
      <c r="J56" s="150">
        <f t="shared" si="71"/>
        <v>100</v>
      </c>
      <c r="K56" s="163">
        <v>0.8</v>
      </c>
      <c r="L56" s="110">
        <v>1.9</v>
      </c>
      <c r="M56" s="56">
        <f t="shared" si="70"/>
        <v>1.0999999999999999</v>
      </c>
      <c r="N56" s="150">
        <f aca="true" t="shared" si="73" ref="N56:N64">L56/K56%</f>
        <v>237.49999999999997</v>
      </c>
      <c r="O56" s="163"/>
      <c r="P56" s="110">
        <v>0.6</v>
      </c>
      <c r="Q56" s="56">
        <f t="shared" si="45"/>
        <v>0.6</v>
      </c>
      <c r="R56" s="150"/>
      <c r="S56" s="163"/>
      <c r="T56" s="110">
        <v>2.4</v>
      </c>
      <c r="U56" s="56">
        <f t="shared" si="47"/>
        <v>2.4</v>
      </c>
      <c r="V56" s="150"/>
      <c r="W56" s="163">
        <v>51.7</v>
      </c>
      <c r="X56" s="110">
        <v>67.3</v>
      </c>
      <c r="Y56" s="56">
        <f t="shared" si="49"/>
        <v>15.599999999999994</v>
      </c>
      <c r="Z56" s="150">
        <f aca="true" t="shared" si="74" ref="Z56:Z64">X56/W56%</f>
        <v>130.17408123791103</v>
      </c>
      <c r="AA56" s="163">
        <v>3.8</v>
      </c>
      <c r="AB56" s="110">
        <v>3.8</v>
      </c>
      <c r="AC56" s="56">
        <f t="shared" si="51"/>
        <v>0</v>
      </c>
      <c r="AD56" s="150">
        <f>AB56/AA56%</f>
        <v>100</v>
      </c>
      <c r="AE56" s="163">
        <v>0.3</v>
      </c>
      <c r="AF56" s="110">
        <v>0.3</v>
      </c>
      <c r="AG56" s="56">
        <f t="shared" si="53"/>
        <v>0</v>
      </c>
      <c r="AH56" s="150"/>
      <c r="AI56" s="163">
        <v>590.2</v>
      </c>
      <c r="AJ56" s="110">
        <v>1043.4</v>
      </c>
      <c r="AK56" s="56">
        <f t="shared" si="55"/>
        <v>453.20000000000005</v>
      </c>
      <c r="AL56" s="150"/>
      <c r="AM56" s="163"/>
      <c r="AN56" s="110">
        <v>11.9</v>
      </c>
      <c r="AO56" s="56">
        <f t="shared" si="57"/>
        <v>11.9</v>
      </c>
      <c r="AP56" s="150"/>
      <c r="AQ56" s="163">
        <v>2.5</v>
      </c>
      <c r="AR56" s="110">
        <v>2.5</v>
      </c>
      <c r="AS56" s="56">
        <v>0</v>
      </c>
      <c r="AT56" s="150"/>
      <c r="AU56" s="163">
        <v>205.7</v>
      </c>
      <c r="AV56" s="110">
        <v>206.4</v>
      </c>
      <c r="AW56" s="56">
        <f>AV56-AU56</f>
        <v>0.700000000000017</v>
      </c>
      <c r="AX56" s="150">
        <f>AV56/AU56%</f>
        <v>100.34030140982013</v>
      </c>
      <c r="AY56" s="151">
        <f t="shared" si="63"/>
        <v>1346.3</v>
      </c>
      <c r="AZ56" s="152">
        <f t="shared" si="63"/>
        <v>2146.2</v>
      </c>
      <c r="BA56" s="56">
        <f>AZ56-AY56</f>
        <v>799.8999999999999</v>
      </c>
      <c r="BB56" s="57">
        <f>AZ56/AY56%</f>
        <v>159.41469211914134</v>
      </c>
      <c r="BC56" s="60">
        <f>AZ56-AZ86</f>
        <v>2146.2</v>
      </c>
      <c r="BD56" s="148" t="e">
        <f t="shared" si="66"/>
        <v>#DIV/0!</v>
      </c>
    </row>
    <row r="57" spans="1:56" ht="12.75" hidden="1">
      <c r="A57" s="105" t="s">
        <v>43</v>
      </c>
      <c r="B57" s="112"/>
      <c r="C57" s="149"/>
      <c r="D57" s="55">
        <v>0</v>
      </c>
      <c r="E57" s="56">
        <f t="shared" si="64"/>
        <v>0</v>
      </c>
      <c r="F57" s="150"/>
      <c r="G57" s="149"/>
      <c r="H57" s="55"/>
      <c r="I57" s="56">
        <f t="shared" si="41"/>
        <v>0</v>
      </c>
      <c r="J57" s="150"/>
      <c r="K57" s="149"/>
      <c r="L57" s="55"/>
      <c r="M57" s="56">
        <f t="shared" si="70"/>
        <v>0</v>
      </c>
      <c r="N57" s="150"/>
      <c r="O57" s="149"/>
      <c r="P57" s="55">
        <v>0.4</v>
      </c>
      <c r="Q57" s="56">
        <f t="shared" si="45"/>
        <v>0.4</v>
      </c>
      <c r="R57" s="150"/>
      <c r="S57" s="149"/>
      <c r="T57" s="55">
        <v>-1.4</v>
      </c>
      <c r="U57" s="56">
        <f t="shared" si="47"/>
        <v>-1.4</v>
      </c>
      <c r="V57" s="150"/>
      <c r="W57" s="149"/>
      <c r="X57" s="55"/>
      <c r="Y57" s="56">
        <f t="shared" si="49"/>
        <v>0</v>
      </c>
      <c r="Z57" s="150"/>
      <c r="AA57" s="149"/>
      <c r="AB57" s="55"/>
      <c r="AC57" s="56">
        <f t="shared" si="51"/>
        <v>0</v>
      </c>
      <c r="AD57" s="150"/>
      <c r="AE57" s="149"/>
      <c r="AF57" s="55"/>
      <c r="AG57" s="56">
        <f t="shared" si="53"/>
        <v>0</v>
      </c>
      <c r="AH57" s="150"/>
      <c r="AI57" s="149"/>
      <c r="AJ57" s="55"/>
      <c r="AK57" s="56">
        <f t="shared" si="55"/>
        <v>0</v>
      </c>
      <c r="AL57" s="150"/>
      <c r="AM57" s="149"/>
      <c r="AN57" s="55"/>
      <c r="AO57" s="56">
        <f t="shared" si="57"/>
        <v>0</v>
      </c>
      <c r="AP57" s="150"/>
      <c r="AQ57" s="149"/>
      <c r="AR57" s="55"/>
      <c r="AS57" s="56">
        <f t="shared" si="59"/>
        <v>0</v>
      </c>
      <c r="AT57" s="150"/>
      <c r="AU57" s="149"/>
      <c r="AV57" s="55"/>
      <c r="AW57" s="56">
        <f t="shared" si="61"/>
        <v>0</v>
      </c>
      <c r="AX57" s="150"/>
      <c r="AY57" s="151">
        <f t="shared" si="63"/>
        <v>0</v>
      </c>
      <c r="AZ57" s="152">
        <f t="shared" si="63"/>
        <v>-0.9999999999999999</v>
      </c>
      <c r="BA57" s="56">
        <f aca="true" t="shared" si="75" ref="BA57:BA64">AZ57-AY57</f>
        <v>-0.9999999999999999</v>
      </c>
      <c r="BB57" s="57"/>
      <c r="BC57" s="60">
        <f t="shared" si="65"/>
        <v>-0.9999999999999999</v>
      </c>
      <c r="BD57" s="148" t="e">
        <f t="shared" si="66"/>
        <v>#DIV/0!</v>
      </c>
    </row>
    <row r="58" spans="1:56" ht="12.75" hidden="1">
      <c r="A58" s="105" t="s">
        <v>44</v>
      </c>
      <c r="B58" s="112"/>
      <c r="C58" s="149"/>
      <c r="D58" s="55">
        <v>0.7</v>
      </c>
      <c r="E58" s="56">
        <f t="shared" si="64"/>
        <v>0.7</v>
      </c>
      <c r="F58" s="150"/>
      <c r="G58" s="149"/>
      <c r="H58" s="55"/>
      <c r="I58" s="56">
        <f t="shared" si="41"/>
        <v>0</v>
      </c>
      <c r="J58" s="150"/>
      <c r="K58" s="149"/>
      <c r="L58" s="55"/>
      <c r="M58" s="56">
        <f t="shared" si="70"/>
        <v>0</v>
      </c>
      <c r="N58" s="150"/>
      <c r="O58" s="149"/>
      <c r="P58" s="55"/>
      <c r="Q58" s="56">
        <f t="shared" si="45"/>
        <v>0</v>
      </c>
      <c r="R58" s="150"/>
      <c r="S58" s="149"/>
      <c r="T58" s="55"/>
      <c r="U58" s="56">
        <f t="shared" si="47"/>
        <v>0</v>
      </c>
      <c r="V58" s="150"/>
      <c r="W58" s="149"/>
      <c r="X58" s="55"/>
      <c r="Y58" s="56">
        <f t="shared" si="49"/>
        <v>0</v>
      </c>
      <c r="Z58" s="150"/>
      <c r="AA58" s="149"/>
      <c r="AB58" s="55"/>
      <c r="AC58" s="56">
        <f t="shared" si="51"/>
        <v>0</v>
      </c>
      <c r="AD58" s="150"/>
      <c r="AE58" s="149"/>
      <c r="AF58" s="55"/>
      <c r="AG58" s="56">
        <f t="shared" si="53"/>
        <v>0</v>
      </c>
      <c r="AH58" s="150"/>
      <c r="AI58" s="149"/>
      <c r="AJ58" s="55"/>
      <c r="AK58" s="56">
        <f t="shared" si="55"/>
        <v>0</v>
      </c>
      <c r="AL58" s="150"/>
      <c r="AM58" s="149"/>
      <c r="AN58" s="55"/>
      <c r="AO58" s="56">
        <f t="shared" si="57"/>
        <v>0</v>
      </c>
      <c r="AP58" s="150"/>
      <c r="AQ58" s="149"/>
      <c r="AR58" s="55">
        <v>158.3</v>
      </c>
      <c r="AS58" s="56">
        <f t="shared" si="59"/>
        <v>158.3</v>
      </c>
      <c r="AT58" s="150"/>
      <c r="AU58" s="149">
        <v>250</v>
      </c>
      <c r="AV58" s="55">
        <v>250</v>
      </c>
      <c r="AW58" s="56">
        <f t="shared" si="61"/>
        <v>0</v>
      </c>
      <c r="AX58" s="150">
        <f aca="true" t="shared" si="76" ref="AX58:AX64">AV58/AU58%</f>
        <v>100</v>
      </c>
      <c r="AY58" s="151">
        <f t="shared" si="63"/>
        <v>250</v>
      </c>
      <c r="AZ58" s="152">
        <f t="shared" si="63"/>
        <v>409</v>
      </c>
      <c r="BA58" s="56">
        <f t="shared" si="75"/>
        <v>159</v>
      </c>
      <c r="BB58" s="57">
        <f aca="true" t="shared" si="77" ref="BB58:BB64">AZ58/AY58%</f>
        <v>163.6</v>
      </c>
      <c r="BC58" s="60">
        <f>AZ58-AZ88</f>
        <v>409</v>
      </c>
      <c r="BD58" s="148" t="e">
        <f t="shared" si="66"/>
        <v>#DIV/0!</v>
      </c>
    </row>
    <row r="59" spans="1:54" s="171" customFormat="1" ht="12.75" hidden="1">
      <c r="A59" s="164" t="s">
        <v>45</v>
      </c>
      <c r="B59" s="165"/>
      <c r="C59" s="166">
        <f>SUM(C60:C63)</f>
        <v>52851.2</v>
      </c>
      <c r="D59" s="167">
        <f>SUM(D60:D63)</f>
        <v>45150.6</v>
      </c>
      <c r="E59" s="114">
        <f t="shared" si="64"/>
        <v>-7700.5999999999985</v>
      </c>
      <c r="F59" s="168">
        <f t="shared" si="72"/>
        <v>85.42965911843062</v>
      </c>
      <c r="G59" s="166">
        <f>SUM(G60:G63)</f>
        <v>10601</v>
      </c>
      <c r="H59" s="167">
        <f>SUM(H60:H63)</f>
        <v>10527.2</v>
      </c>
      <c r="I59" s="114">
        <f t="shared" si="41"/>
        <v>-73.79999999999927</v>
      </c>
      <c r="J59" s="168">
        <f t="shared" si="71"/>
        <v>99.30383926044713</v>
      </c>
      <c r="K59" s="166">
        <f>SUM(K60:K63)</f>
        <v>56780.100000000006</v>
      </c>
      <c r="L59" s="167">
        <f>SUM(L60:L63)</f>
        <v>55972.8</v>
      </c>
      <c r="M59" s="114">
        <f t="shared" si="70"/>
        <v>-807.3000000000029</v>
      </c>
      <c r="N59" s="168">
        <f t="shared" si="73"/>
        <v>98.5781990521327</v>
      </c>
      <c r="O59" s="166">
        <f>SUM(O60:O63)</f>
        <v>5434.4</v>
      </c>
      <c r="P59" s="167">
        <f>SUM(P60:P63)</f>
        <v>5031.9</v>
      </c>
      <c r="Q59" s="114">
        <f t="shared" si="45"/>
        <v>-402.5</v>
      </c>
      <c r="R59" s="168">
        <f aca="true" t="shared" si="78" ref="R59:R64">P59/O59%</f>
        <v>92.5934785808921</v>
      </c>
      <c r="S59" s="166">
        <f>SUM(S60:S63)</f>
        <v>11013.699999999999</v>
      </c>
      <c r="T59" s="167">
        <f>SUM(T60:T63)</f>
        <v>10893.3</v>
      </c>
      <c r="U59" s="114">
        <f t="shared" si="47"/>
        <v>-120.39999999999964</v>
      </c>
      <c r="V59" s="168">
        <f aca="true" t="shared" si="79" ref="V59:V64">T59/S59%</f>
        <v>98.90681605636617</v>
      </c>
      <c r="W59" s="166">
        <f>SUM(W60:W63)</f>
        <v>14068.3</v>
      </c>
      <c r="X59" s="167">
        <f>SUM(X60:X63)</f>
        <v>14013.1</v>
      </c>
      <c r="Y59" s="114">
        <f t="shared" si="49"/>
        <v>-55.19999999999891</v>
      </c>
      <c r="Z59" s="168">
        <f t="shared" si="74"/>
        <v>99.60762849811279</v>
      </c>
      <c r="AA59" s="166">
        <f>SUM(AA60:AA63)</f>
        <v>6410.6</v>
      </c>
      <c r="AB59" s="167">
        <f>SUM(AB60:AB63)</f>
        <v>6307.7</v>
      </c>
      <c r="AC59" s="114">
        <f t="shared" si="51"/>
        <v>-102.90000000000055</v>
      </c>
      <c r="AD59" s="168">
        <f aca="true" t="shared" si="80" ref="AD59:AD64">AB59/AA59%</f>
        <v>98.39484603625245</v>
      </c>
      <c r="AE59" s="166">
        <f>SUM(AE60:AE63)</f>
        <v>10138.4</v>
      </c>
      <c r="AF59" s="167">
        <f>SUM(AF60:AF63)</f>
        <v>10070.9</v>
      </c>
      <c r="AG59" s="114">
        <f t="shared" si="53"/>
        <v>-67.5</v>
      </c>
      <c r="AH59" s="168">
        <f aca="true" t="shared" si="81" ref="AH59:AH64">AF59/AE59%</f>
        <v>99.3342144717115</v>
      </c>
      <c r="AI59" s="166">
        <f>SUM(AI60:AI63)</f>
        <v>7173.2</v>
      </c>
      <c r="AJ59" s="167">
        <f>SUM(AJ60:AJ63)</f>
        <v>6708.299999999999</v>
      </c>
      <c r="AK59" s="114">
        <f t="shared" si="55"/>
        <v>-464.90000000000055</v>
      </c>
      <c r="AL59" s="168">
        <f aca="true" t="shared" si="82" ref="AL59:AL64">AJ59/AI59%</f>
        <v>93.51893157865386</v>
      </c>
      <c r="AM59" s="166">
        <f>SUM(AM60:AM63)</f>
        <v>11259.8</v>
      </c>
      <c r="AN59" s="167">
        <f>SUM(AN60:AN63)</f>
        <v>11183.6</v>
      </c>
      <c r="AO59" s="114">
        <f t="shared" si="57"/>
        <v>-76.19999999999891</v>
      </c>
      <c r="AP59" s="168">
        <f aca="true" t="shared" si="83" ref="AP59:AP64">AN59/AM59%</f>
        <v>99.32325618572267</v>
      </c>
      <c r="AQ59" s="166">
        <f>SUM(AQ60:AQ63)</f>
        <v>106737.8</v>
      </c>
      <c r="AR59" s="167">
        <f>SUM(AR60:AR63)</f>
        <v>15307.2</v>
      </c>
      <c r="AS59" s="114">
        <f t="shared" si="59"/>
        <v>-91430.6</v>
      </c>
      <c r="AT59" s="168">
        <f aca="true" t="shared" si="84" ref="AT59:AT64">AR59/AQ59%</f>
        <v>14.340936388046224</v>
      </c>
      <c r="AU59" s="166">
        <f>SUM(AU60:AU63)</f>
        <v>248503.8</v>
      </c>
      <c r="AV59" s="167">
        <f>SUM(AV60:AV63)</f>
        <v>242554</v>
      </c>
      <c r="AW59" s="114">
        <f t="shared" si="61"/>
        <v>-5949.799999999988</v>
      </c>
      <c r="AX59" s="168">
        <f t="shared" si="76"/>
        <v>97.60575089797419</v>
      </c>
      <c r="AY59" s="169">
        <f t="shared" si="63"/>
        <v>540972.3</v>
      </c>
      <c r="AZ59" s="170">
        <f t="shared" si="63"/>
        <v>433720.6</v>
      </c>
      <c r="BA59" s="114">
        <f t="shared" si="75"/>
        <v>-107251.70000000007</v>
      </c>
      <c r="BB59" s="168">
        <f t="shared" si="77"/>
        <v>80.174271399848</v>
      </c>
    </row>
    <row r="60" spans="1:54" s="100" customFormat="1" ht="12.75" hidden="1">
      <c r="A60" s="116" t="s">
        <v>46</v>
      </c>
      <c r="B60" s="117"/>
      <c r="C60" s="149"/>
      <c r="D60" s="55"/>
      <c r="E60" s="56">
        <f t="shared" si="64"/>
        <v>0</v>
      </c>
      <c r="F60" s="150"/>
      <c r="G60" s="149">
        <v>4013.8</v>
      </c>
      <c r="H60" s="55">
        <v>4013.8</v>
      </c>
      <c r="I60" s="56">
        <f t="shared" si="41"/>
        <v>0</v>
      </c>
      <c r="J60" s="150">
        <f t="shared" si="71"/>
        <v>99.99999999999999</v>
      </c>
      <c r="K60" s="149">
        <v>9070.7</v>
      </c>
      <c r="L60" s="55">
        <v>9070.7</v>
      </c>
      <c r="M60" s="56">
        <f t="shared" si="70"/>
        <v>0</v>
      </c>
      <c r="N60" s="150">
        <f t="shared" si="73"/>
        <v>100</v>
      </c>
      <c r="O60" s="149"/>
      <c r="P60" s="55"/>
      <c r="Q60" s="56">
        <f t="shared" si="45"/>
        <v>0</v>
      </c>
      <c r="R60" s="150"/>
      <c r="S60" s="149">
        <v>4377.4</v>
      </c>
      <c r="T60" s="55">
        <v>4377.4</v>
      </c>
      <c r="U60" s="56">
        <f t="shared" si="47"/>
        <v>0</v>
      </c>
      <c r="V60" s="150">
        <f t="shared" si="79"/>
        <v>100</v>
      </c>
      <c r="W60" s="149">
        <v>6599.3</v>
      </c>
      <c r="X60" s="55">
        <v>6599.3</v>
      </c>
      <c r="Y60" s="56">
        <f t="shared" si="49"/>
        <v>0</v>
      </c>
      <c r="Z60" s="150">
        <f t="shared" si="74"/>
        <v>100.00000000000001</v>
      </c>
      <c r="AA60" s="149">
        <v>3373.6</v>
      </c>
      <c r="AB60" s="55">
        <v>3373.6</v>
      </c>
      <c r="AC60" s="56">
        <f t="shared" si="51"/>
        <v>0</v>
      </c>
      <c r="AD60" s="150">
        <f t="shared" si="80"/>
        <v>100</v>
      </c>
      <c r="AE60" s="149">
        <v>3211.6</v>
      </c>
      <c r="AF60" s="55">
        <v>3211.6</v>
      </c>
      <c r="AG60" s="56">
        <f t="shared" si="53"/>
        <v>0</v>
      </c>
      <c r="AH60" s="150">
        <f t="shared" si="81"/>
        <v>100</v>
      </c>
      <c r="AI60" s="149"/>
      <c r="AJ60" s="55"/>
      <c r="AK60" s="56">
        <f t="shared" si="55"/>
        <v>0</v>
      </c>
      <c r="AL60" s="150"/>
      <c r="AM60" s="149">
        <v>3609.2</v>
      </c>
      <c r="AN60" s="55">
        <v>3609.2</v>
      </c>
      <c r="AO60" s="56">
        <f t="shared" si="57"/>
        <v>0</v>
      </c>
      <c r="AP60" s="150">
        <f t="shared" si="83"/>
        <v>100</v>
      </c>
      <c r="AQ60" s="149">
        <v>8516.7</v>
      </c>
      <c r="AR60" s="55">
        <v>8516.7</v>
      </c>
      <c r="AS60" s="56">
        <f t="shared" si="59"/>
        <v>0</v>
      </c>
      <c r="AT60" s="150">
        <f t="shared" si="84"/>
        <v>100</v>
      </c>
      <c r="AU60" s="149">
        <v>3321.8</v>
      </c>
      <c r="AV60" s="55">
        <v>3321.8</v>
      </c>
      <c r="AW60" s="56">
        <f t="shared" si="61"/>
        <v>0</v>
      </c>
      <c r="AX60" s="150">
        <f t="shared" si="76"/>
        <v>100</v>
      </c>
      <c r="AY60" s="151">
        <f t="shared" si="63"/>
        <v>46094.100000000006</v>
      </c>
      <c r="AZ60" s="152">
        <f t="shared" si="63"/>
        <v>46094.100000000006</v>
      </c>
      <c r="BA60" s="56">
        <f t="shared" si="75"/>
        <v>0</v>
      </c>
      <c r="BB60" s="150">
        <f t="shared" si="77"/>
        <v>100</v>
      </c>
    </row>
    <row r="61" spans="1:54" s="100" customFormat="1" ht="12.75" hidden="1">
      <c r="A61" s="118" t="s">
        <v>47</v>
      </c>
      <c r="B61" s="117"/>
      <c r="C61" s="149">
        <v>0.2</v>
      </c>
      <c r="D61" s="55">
        <v>0.2</v>
      </c>
      <c r="E61" s="56">
        <f t="shared" si="64"/>
        <v>0</v>
      </c>
      <c r="F61" s="150">
        <f t="shared" si="72"/>
        <v>100</v>
      </c>
      <c r="G61" s="149">
        <v>138.9</v>
      </c>
      <c r="H61" s="55">
        <v>138.9</v>
      </c>
      <c r="I61" s="56">
        <f t="shared" si="41"/>
        <v>0</v>
      </c>
      <c r="J61" s="150">
        <f t="shared" si="71"/>
        <v>100</v>
      </c>
      <c r="K61" s="149">
        <v>277.6</v>
      </c>
      <c r="L61" s="55">
        <v>277.6</v>
      </c>
      <c r="M61" s="56">
        <f t="shared" si="70"/>
        <v>0</v>
      </c>
      <c r="N61" s="150">
        <f t="shared" si="73"/>
        <v>100</v>
      </c>
      <c r="O61" s="149">
        <v>138.9</v>
      </c>
      <c r="P61" s="55">
        <v>138.9</v>
      </c>
      <c r="Q61" s="56">
        <f t="shared" si="45"/>
        <v>0</v>
      </c>
      <c r="R61" s="150">
        <f t="shared" si="78"/>
        <v>100</v>
      </c>
      <c r="S61" s="149">
        <v>138.9</v>
      </c>
      <c r="T61" s="55">
        <v>138.9</v>
      </c>
      <c r="U61" s="56">
        <f t="shared" si="47"/>
        <v>0</v>
      </c>
      <c r="V61" s="150">
        <f t="shared" si="79"/>
        <v>100</v>
      </c>
      <c r="W61" s="149">
        <v>277.6</v>
      </c>
      <c r="X61" s="55">
        <v>277.6</v>
      </c>
      <c r="Y61" s="56">
        <f t="shared" si="49"/>
        <v>0</v>
      </c>
      <c r="Z61" s="150">
        <f t="shared" si="74"/>
        <v>100</v>
      </c>
      <c r="AA61" s="149">
        <v>138.9</v>
      </c>
      <c r="AB61" s="55">
        <v>138.9</v>
      </c>
      <c r="AC61" s="56">
        <f t="shared" si="51"/>
        <v>0</v>
      </c>
      <c r="AD61" s="150">
        <f t="shared" si="80"/>
        <v>100</v>
      </c>
      <c r="AE61" s="149">
        <v>138.9</v>
      </c>
      <c r="AF61" s="55">
        <v>138.9</v>
      </c>
      <c r="AG61" s="56">
        <f t="shared" si="53"/>
        <v>0</v>
      </c>
      <c r="AH61" s="150">
        <f t="shared" si="81"/>
        <v>100</v>
      </c>
      <c r="AI61" s="149">
        <v>138.9</v>
      </c>
      <c r="AJ61" s="55">
        <v>138.9</v>
      </c>
      <c r="AK61" s="56">
        <f t="shared" si="55"/>
        <v>0</v>
      </c>
      <c r="AL61" s="150">
        <f t="shared" si="82"/>
        <v>100</v>
      </c>
      <c r="AM61" s="149">
        <v>138.9</v>
      </c>
      <c r="AN61" s="55">
        <v>138.9</v>
      </c>
      <c r="AO61" s="56">
        <f t="shared" si="57"/>
        <v>0</v>
      </c>
      <c r="AP61" s="150">
        <f t="shared" si="83"/>
        <v>100</v>
      </c>
      <c r="AQ61" s="149">
        <v>277.6</v>
      </c>
      <c r="AR61" s="55">
        <v>277.6</v>
      </c>
      <c r="AS61" s="56">
        <f t="shared" si="59"/>
        <v>0</v>
      </c>
      <c r="AT61" s="150">
        <f t="shared" si="84"/>
        <v>100</v>
      </c>
      <c r="AU61" s="149">
        <v>277.6</v>
      </c>
      <c r="AV61" s="55">
        <v>277.6</v>
      </c>
      <c r="AW61" s="56">
        <f t="shared" si="61"/>
        <v>0</v>
      </c>
      <c r="AX61" s="150">
        <f t="shared" si="76"/>
        <v>100</v>
      </c>
      <c r="AY61" s="151">
        <f t="shared" si="63"/>
        <v>2082.9</v>
      </c>
      <c r="AZ61" s="152">
        <f>D61+H61+L61+P61+T61+X61+AB61+AF61+AJ61+AN61+AR61+AV61</f>
        <v>2082.9</v>
      </c>
      <c r="BA61" s="56">
        <f t="shared" si="75"/>
        <v>0</v>
      </c>
      <c r="BB61" s="150">
        <f t="shared" si="77"/>
        <v>100</v>
      </c>
    </row>
    <row r="62" spans="1:56" s="100" customFormat="1" ht="12.75" hidden="1">
      <c r="A62" s="116" t="s">
        <v>48</v>
      </c>
      <c r="B62" s="117"/>
      <c r="C62" s="149">
        <v>52851</v>
      </c>
      <c r="D62" s="55">
        <v>45150.4</v>
      </c>
      <c r="E62" s="56">
        <f t="shared" si="64"/>
        <v>-7700.5999999999985</v>
      </c>
      <c r="F62" s="150">
        <f t="shared" si="72"/>
        <v>85.4296039810032</v>
      </c>
      <c r="G62" s="149">
        <v>6448.3</v>
      </c>
      <c r="H62" s="55">
        <v>6374.5</v>
      </c>
      <c r="I62" s="56">
        <f t="shared" si="41"/>
        <v>-73.80000000000018</v>
      </c>
      <c r="J62" s="150">
        <f t="shared" si="71"/>
        <v>98.85551230556891</v>
      </c>
      <c r="K62" s="149">
        <v>47431.8</v>
      </c>
      <c r="L62" s="55">
        <v>46624.5</v>
      </c>
      <c r="M62" s="56">
        <f t="shared" si="70"/>
        <v>-807.3000000000029</v>
      </c>
      <c r="N62" s="150">
        <f t="shared" si="73"/>
        <v>98.29797730636407</v>
      </c>
      <c r="O62" s="149">
        <v>5295.5</v>
      </c>
      <c r="P62" s="55">
        <v>4893</v>
      </c>
      <c r="Q62" s="56">
        <f t="shared" si="45"/>
        <v>-402.5</v>
      </c>
      <c r="R62" s="150">
        <f t="shared" si="78"/>
        <v>92.39920687376075</v>
      </c>
      <c r="S62" s="149">
        <v>6472.4</v>
      </c>
      <c r="T62" s="55">
        <v>6352</v>
      </c>
      <c r="U62" s="56">
        <f t="shared" si="47"/>
        <v>-120.39999999999964</v>
      </c>
      <c r="V62" s="150">
        <f t="shared" si="79"/>
        <v>98.13979358506893</v>
      </c>
      <c r="W62" s="149">
        <v>7191.4</v>
      </c>
      <c r="X62" s="55">
        <v>7136.2</v>
      </c>
      <c r="Y62" s="56">
        <f t="shared" si="49"/>
        <v>-55.19999999999982</v>
      </c>
      <c r="Z62" s="150">
        <f t="shared" si="74"/>
        <v>99.2324164974831</v>
      </c>
      <c r="AA62" s="149">
        <v>2898.1</v>
      </c>
      <c r="AB62" s="55">
        <v>2795.2</v>
      </c>
      <c r="AC62" s="56">
        <f t="shared" si="51"/>
        <v>-102.90000000000009</v>
      </c>
      <c r="AD62" s="150">
        <f t="shared" si="80"/>
        <v>96.44939788137056</v>
      </c>
      <c r="AE62" s="149">
        <v>6732.9</v>
      </c>
      <c r="AF62" s="55">
        <v>6665.4</v>
      </c>
      <c r="AG62" s="56">
        <f t="shared" si="53"/>
        <v>-67.5</v>
      </c>
      <c r="AH62" s="150">
        <f t="shared" si="81"/>
        <v>98.99746023258923</v>
      </c>
      <c r="AI62" s="149">
        <v>7034.3</v>
      </c>
      <c r="AJ62" s="55">
        <v>6569.4</v>
      </c>
      <c r="AK62" s="56">
        <f t="shared" si="55"/>
        <v>-464.90000000000055</v>
      </c>
      <c r="AL62" s="150">
        <f t="shared" si="82"/>
        <v>93.39095574541886</v>
      </c>
      <c r="AM62" s="149">
        <v>7511.7</v>
      </c>
      <c r="AN62" s="55">
        <v>7435.5</v>
      </c>
      <c r="AO62" s="56">
        <f t="shared" si="57"/>
        <v>-76.19999999999982</v>
      </c>
      <c r="AP62" s="150">
        <f t="shared" si="83"/>
        <v>98.98558249131355</v>
      </c>
      <c r="AQ62" s="149">
        <v>97943.5</v>
      </c>
      <c r="AR62" s="55">
        <v>6512.9</v>
      </c>
      <c r="AS62" s="56">
        <f t="shared" si="59"/>
        <v>-91430.6</v>
      </c>
      <c r="AT62" s="150">
        <f t="shared" si="84"/>
        <v>6.649650053347083</v>
      </c>
      <c r="AU62" s="149">
        <v>244904.4</v>
      </c>
      <c r="AV62" s="55">
        <v>238954.6</v>
      </c>
      <c r="AW62" s="56">
        <f t="shared" si="61"/>
        <v>-5949.799999999988</v>
      </c>
      <c r="AX62" s="150">
        <f t="shared" si="76"/>
        <v>97.57056222754676</v>
      </c>
      <c r="AY62" s="151">
        <f>C62+G62+K62+O62+S62+W62+AA62+AE62+AI62+AM62+AQ62+AU62</f>
        <v>492715.3</v>
      </c>
      <c r="AZ62" s="152">
        <f>D62+H62+L62+P62+T62+X62+AB62+AF62+AJ62+AN62+AR62+AV62</f>
        <v>385463.6</v>
      </c>
      <c r="BA62" s="56">
        <f t="shared" si="75"/>
        <v>-107251.70000000001</v>
      </c>
      <c r="BB62" s="150">
        <f t="shared" si="77"/>
        <v>78.23252088985261</v>
      </c>
      <c r="BC62" s="172"/>
      <c r="BD62" s="172"/>
    </row>
    <row r="63" spans="1:56" s="100" customFormat="1" ht="12.75" hidden="1">
      <c r="A63" s="116" t="s">
        <v>49</v>
      </c>
      <c r="B63" s="117"/>
      <c r="C63" s="149"/>
      <c r="D63" s="55"/>
      <c r="E63" s="56">
        <f t="shared" si="64"/>
        <v>0</v>
      </c>
      <c r="F63" s="150"/>
      <c r="G63" s="149"/>
      <c r="H63" s="55"/>
      <c r="I63" s="56">
        <f t="shared" si="41"/>
        <v>0</v>
      </c>
      <c r="J63" s="150"/>
      <c r="K63" s="149"/>
      <c r="L63" s="55"/>
      <c r="M63" s="56">
        <f t="shared" si="70"/>
        <v>0</v>
      </c>
      <c r="N63" s="150"/>
      <c r="O63" s="149"/>
      <c r="P63" s="55"/>
      <c r="Q63" s="56">
        <f t="shared" si="45"/>
        <v>0</v>
      </c>
      <c r="R63" s="150"/>
      <c r="S63" s="149">
        <v>25</v>
      </c>
      <c r="T63" s="55">
        <v>25</v>
      </c>
      <c r="U63" s="56">
        <f t="shared" si="47"/>
        <v>0</v>
      </c>
      <c r="V63" s="150">
        <f t="shared" si="79"/>
        <v>100</v>
      </c>
      <c r="W63" s="149"/>
      <c r="X63" s="55"/>
      <c r="Y63" s="56">
        <f t="shared" si="49"/>
        <v>0</v>
      </c>
      <c r="Z63" s="150"/>
      <c r="AA63" s="149"/>
      <c r="AB63" s="55"/>
      <c r="AC63" s="56">
        <f t="shared" si="51"/>
        <v>0</v>
      </c>
      <c r="AD63" s="150"/>
      <c r="AE63" s="149">
        <v>55</v>
      </c>
      <c r="AF63" s="55">
        <v>55</v>
      </c>
      <c r="AG63" s="56">
        <f t="shared" si="53"/>
        <v>0</v>
      </c>
      <c r="AH63" s="150">
        <f t="shared" si="81"/>
        <v>99.99999999999999</v>
      </c>
      <c r="AI63" s="149"/>
      <c r="AJ63" s="55"/>
      <c r="AK63" s="56">
        <f t="shared" si="55"/>
        <v>0</v>
      </c>
      <c r="AL63" s="150"/>
      <c r="AM63" s="149"/>
      <c r="AN63" s="55"/>
      <c r="AO63" s="56">
        <f t="shared" si="57"/>
        <v>0</v>
      </c>
      <c r="AP63" s="150"/>
      <c r="AQ63" s="149"/>
      <c r="AR63" s="55"/>
      <c r="AS63" s="56">
        <f t="shared" si="59"/>
        <v>0</v>
      </c>
      <c r="AT63" s="150"/>
      <c r="AU63" s="149"/>
      <c r="AV63" s="55"/>
      <c r="AW63" s="56">
        <f t="shared" si="61"/>
        <v>0</v>
      </c>
      <c r="AX63" s="150"/>
      <c r="AY63" s="151">
        <f>C63+G63+K63+O63+S63+W63+AA63+AE63+AI63+AM63+AQ63+AU63</f>
        <v>80</v>
      </c>
      <c r="AZ63" s="152">
        <f>D63+H63+L63+P63+T63+X63+AB63+AF63+AJ63+AN63+AR63+AV63</f>
        <v>80</v>
      </c>
      <c r="BA63" s="56">
        <f t="shared" si="75"/>
        <v>0</v>
      </c>
      <c r="BB63" s="150">
        <f t="shared" si="77"/>
        <v>100</v>
      </c>
      <c r="BC63" s="172"/>
      <c r="BD63" s="172"/>
    </row>
    <row r="64" spans="1:56" s="180" customFormat="1" ht="13.5" hidden="1" thickBot="1">
      <c r="A64" s="173" t="s">
        <v>50</v>
      </c>
      <c r="B64" s="174"/>
      <c r="C64" s="175">
        <f>C40+C59</f>
        <v>130309.4</v>
      </c>
      <c r="D64" s="176">
        <f>D40+D59</f>
        <v>123463.79999999999</v>
      </c>
      <c r="E64" s="176">
        <f t="shared" si="64"/>
        <v>-6845.600000000006</v>
      </c>
      <c r="F64" s="177">
        <f t="shared" si="72"/>
        <v>94.74665680296278</v>
      </c>
      <c r="G64" s="175">
        <f>G40+G59</f>
        <v>14620.4</v>
      </c>
      <c r="H64" s="176">
        <f>H40+H59</f>
        <v>14846.3</v>
      </c>
      <c r="I64" s="176">
        <f t="shared" si="41"/>
        <v>225.89999999999964</v>
      </c>
      <c r="J64" s="177">
        <f t="shared" si="71"/>
        <v>101.54510136521571</v>
      </c>
      <c r="K64" s="175">
        <f>K40+K59</f>
        <v>62424.8</v>
      </c>
      <c r="L64" s="176">
        <f>L40+L59</f>
        <v>61907.3</v>
      </c>
      <c r="M64" s="176">
        <f t="shared" si="70"/>
        <v>-517.5</v>
      </c>
      <c r="N64" s="177">
        <f t="shared" si="73"/>
        <v>99.17100255026848</v>
      </c>
      <c r="O64" s="175">
        <f>O40+O59</f>
        <v>13084.999999999998</v>
      </c>
      <c r="P64" s="176">
        <f>P40+P59</f>
        <v>13812.999999999998</v>
      </c>
      <c r="Q64" s="176">
        <f t="shared" si="45"/>
        <v>728</v>
      </c>
      <c r="R64" s="177">
        <f t="shared" si="78"/>
        <v>105.56362246847534</v>
      </c>
      <c r="S64" s="175">
        <f>S40+S59</f>
        <v>16497.1</v>
      </c>
      <c r="T64" s="176">
        <f>T40+T59</f>
        <v>16309.5</v>
      </c>
      <c r="U64" s="176">
        <f t="shared" si="47"/>
        <v>-187.59999999999854</v>
      </c>
      <c r="V64" s="177">
        <f t="shared" si="79"/>
        <v>98.86283043686467</v>
      </c>
      <c r="W64" s="175">
        <f>W40+W59</f>
        <v>17484.8</v>
      </c>
      <c r="X64" s="176">
        <f>X40+X59</f>
        <v>17792.8</v>
      </c>
      <c r="Y64" s="176">
        <f t="shared" si="49"/>
        <v>308</v>
      </c>
      <c r="Z64" s="177">
        <f t="shared" si="74"/>
        <v>101.7615300146413</v>
      </c>
      <c r="AA64" s="175">
        <f>AA40+AA59</f>
        <v>9422.6</v>
      </c>
      <c r="AB64" s="176">
        <f>AB40+AB59</f>
        <v>9050.7</v>
      </c>
      <c r="AC64" s="176">
        <f t="shared" si="51"/>
        <v>-371.89999999999964</v>
      </c>
      <c r="AD64" s="177">
        <f t="shared" si="80"/>
        <v>96.05310636130156</v>
      </c>
      <c r="AE64" s="175">
        <f>AE40+AE59</f>
        <v>13154</v>
      </c>
      <c r="AF64" s="176">
        <f>AF40+AF59</f>
        <v>13072.8</v>
      </c>
      <c r="AG64" s="176">
        <f t="shared" si="53"/>
        <v>-81.20000000000073</v>
      </c>
      <c r="AH64" s="177">
        <f t="shared" si="81"/>
        <v>99.3826972783944</v>
      </c>
      <c r="AI64" s="175">
        <f>AI40+AI59</f>
        <v>16472.3</v>
      </c>
      <c r="AJ64" s="176">
        <f>AJ40+AJ59</f>
        <v>16465</v>
      </c>
      <c r="AK64" s="176">
        <f t="shared" si="55"/>
        <v>-7.299999999999272</v>
      </c>
      <c r="AL64" s="177">
        <f t="shared" si="82"/>
        <v>99.95568317721266</v>
      </c>
      <c r="AM64" s="175">
        <f>AM40+AM59</f>
        <v>12522.599999999999</v>
      </c>
      <c r="AN64" s="176">
        <f>AN40+AN59</f>
        <v>12538.8</v>
      </c>
      <c r="AO64" s="176">
        <f t="shared" si="57"/>
        <v>16.200000000000728</v>
      </c>
      <c r="AP64" s="177">
        <f t="shared" si="83"/>
        <v>100.12936610608021</v>
      </c>
      <c r="AQ64" s="175">
        <f>AQ40+AQ59</f>
        <v>110343.5</v>
      </c>
      <c r="AR64" s="176">
        <f>AR40+AR59</f>
        <v>19096.2</v>
      </c>
      <c r="AS64" s="176">
        <f t="shared" si="59"/>
        <v>-91247.3</v>
      </c>
      <c r="AT64" s="177">
        <f t="shared" si="84"/>
        <v>17.306139464490435</v>
      </c>
      <c r="AU64" s="175">
        <f>AU40+AU59</f>
        <v>257038.3</v>
      </c>
      <c r="AV64" s="176">
        <f>AV40+AV59</f>
        <v>250812.9</v>
      </c>
      <c r="AW64" s="176">
        <f t="shared" si="61"/>
        <v>-6225.399999999994</v>
      </c>
      <c r="AX64" s="177">
        <f t="shared" si="76"/>
        <v>97.57802630969782</v>
      </c>
      <c r="AY64" s="175">
        <f>C64+G64+K64+O64+S64+W64+AA64+AE64+AI64+AM64+AQ64+AU64</f>
        <v>673374.7999999999</v>
      </c>
      <c r="AZ64" s="178">
        <f>D64+H64+L64+P64+T64+X64+AB64+AF64+AJ64+AN64+AR64+AV64</f>
        <v>569169.1</v>
      </c>
      <c r="BA64" s="176">
        <f t="shared" si="75"/>
        <v>-104205.69999999995</v>
      </c>
      <c r="BB64" s="177">
        <f t="shared" si="77"/>
        <v>84.52485896413113</v>
      </c>
      <c r="BC64" s="179"/>
      <c r="BD64" s="179"/>
    </row>
    <row r="65" spans="3:80" ht="12.75"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</row>
    <row r="66" spans="3:80" ht="12.75"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</row>
    <row r="67" spans="3:80" ht="12.75"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</row>
    <row r="68" spans="3:80" ht="12.75"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</row>
    <row r="69" spans="3:80" ht="15"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81"/>
      <c r="BY69" s="129"/>
      <c r="BZ69" s="129"/>
      <c r="CA69" s="129"/>
      <c r="CB69" s="129"/>
    </row>
    <row r="70" spans="3:80" ht="12.75"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</row>
    <row r="71" spans="3:80" ht="12.75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</row>
    <row r="72" spans="3:80" ht="12.75"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</row>
    <row r="73" ht="12.75">
      <c r="BX73" s="182"/>
    </row>
    <row r="74" ht="12.75">
      <c r="BX74" s="182"/>
    </row>
  </sheetData>
  <sheetProtection/>
  <mergeCells count="80"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Y37:BB37"/>
    <mergeCell ref="BC37:BD38"/>
    <mergeCell ref="C38:D38"/>
    <mergeCell ref="E38:F38"/>
    <mergeCell ref="G38:H38"/>
    <mergeCell ref="I38:J38"/>
    <mergeCell ref="K38:L38"/>
    <mergeCell ref="M38:N38"/>
    <mergeCell ref="O38:P38"/>
    <mergeCell ref="Q38:R38"/>
    <mergeCell ref="AA37:AD37"/>
    <mergeCell ref="AE37:AH37"/>
    <mergeCell ref="AI37:AL37"/>
    <mergeCell ref="AM37:AP37"/>
    <mergeCell ref="AQ37:AT37"/>
    <mergeCell ref="AU37:AX37"/>
    <mergeCell ref="C37:F37"/>
    <mergeCell ref="G37:J37"/>
    <mergeCell ref="K37:N37"/>
    <mergeCell ref="O37:R37"/>
    <mergeCell ref="S37:V37"/>
    <mergeCell ref="W37:Z37"/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G6:AL6"/>
    <mergeCell ref="AM6:AR6"/>
    <mergeCell ref="AS6:AX6"/>
    <mergeCell ref="AY6:BD6"/>
    <mergeCell ref="BE6:BJ6"/>
    <mergeCell ref="BK6:BP6"/>
    <mergeCell ref="D3:Q3"/>
    <mergeCell ref="C6:H6"/>
    <mergeCell ref="I6:N6"/>
    <mergeCell ref="O6:T6"/>
    <mergeCell ref="U6:Z6"/>
    <mergeCell ref="AA6:A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0" man="1"/>
    <brk id="56" max="30" man="1"/>
    <brk id="7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2012-11-28T12:38:07Z</dcterms:created>
  <dcterms:modified xsi:type="dcterms:W3CDTF">2012-11-28T12:39:19Z</dcterms:modified>
  <cp:category/>
  <cp:version/>
  <cp:contentType/>
  <cp:contentStatus/>
</cp:coreProperties>
</file>