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40" windowHeight="9855" activeTab="0"/>
  </bookViews>
  <sheets>
    <sheet name="01.06.12" sheetId="1" r:id="rId1"/>
  </sheets>
  <externalReferences>
    <externalReference r:id="rId4"/>
  </externalReferences>
  <definedNames>
    <definedName name="_xlnm.Print_Titles" localSheetId="0">'01.06.12'!$A:$A,'01.06.12'!$2:$2</definedName>
    <definedName name="_xlnm.Print_Area" localSheetId="0">'01.06.12'!$A$1:$CB$31</definedName>
  </definedNames>
  <calcPr fullCalcOnLoad="1"/>
</workbook>
</file>

<file path=xl/sharedStrings.xml><?xml version="1.0" encoding="utf-8"?>
<sst xmlns="http://schemas.openxmlformats.org/spreadsheetml/2006/main" count="171" uniqueCount="50">
  <si>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</si>
  <si>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январь-май 2012 года по поселениям </t>
  </si>
  <si>
    <t>Белокалитвинского района</t>
  </si>
  <si>
    <t xml:space="preserve">по состоянию на 01.06.2012 года  </t>
  </si>
  <si>
    <t>Наименование показателей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</si>
  <si>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</si>
  <si>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</si>
  <si>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</si>
  <si>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</si>
  <si>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</si>
  <si>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</si>
  <si>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</si>
  <si>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</si>
  <si>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</si>
  <si>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</si>
  <si>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</si>
  <si>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</si>
  <si>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</si>
  <si>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2012 год</t>
  </si>
  <si>
    <t>1 полугодие 2012 года</t>
  </si>
  <si>
    <t>Откл. к пл. полугодия</t>
  </si>
  <si>
    <t>% исп.</t>
  </si>
  <si>
    <t>план</t>
  </si>
  <si>
    <t>факт</t>
  </si>
  <si>
    <t>т.р</t>
  </si>
  <si>
    <t>%</t>
  </si>
  <si>
    <t>год. плана</t>
  </si>
  <si>
    <t>Собственные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</si>
  <si>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</si>
  <si>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</si>
  <si>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</si>
  <si>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</si>
  <si>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</si>
  <si>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</si>
  <si>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</si>
  <si>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</si>
  <si>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</si>
  <si>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сдачи в аренду имущества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</si>
  <si>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</si>
  <si>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</si>
  <si>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</si>
  <si>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</si>
  <si>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</si>
  <si>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</t>
  </si>
  <si>
    <t>Безвозмездные поступления</t>
  </si>
  <si>
    <t>Дотация</t>
  </si>
  <si>
    <t>Субвенции ВУС</t>
  </si>
  <si>
    <t>Иные межбюджетные трансферты</t>
  </si>
  <si>
    <t>Прочие безвозмездные поступления</t>
  </si>
  <si>
    <t>Всего доходов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</si>
</sst>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23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0" fillId="33" borderId="20" xfId="0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wrapText="1"/>
    </xf>
    <xf numFmtId="0" fontId="0" fillId="4" borderId="22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4" borderId="24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wrapText="1"/>
    </xf>
    <xf numFmtId="0" fontId="0" fillId="4" borderId="2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164" fontId="24" fillId="33" borderId="23" xfId="0" applyNumberFormat="1" applyFont="1" applyFill="1" applyBorder="1" applyAlignment="1">
      <alignment/>
    </xf>
    <xf numFmtId="164" fontId="24" fillId="33" borderId="10" xfId="0" applyNumberFormat="1" applyFont="1" applyFill="1" applyBorder="1" applyAlignment="1">
      <alignment/>
    </xf>
    <xf numFmtId="164" fontId="24" fillId="33" borderId="25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/>
    </xf>
    <xf numFmtId="164" fontId="24" fillId="4" borderId="27" xfId="0" applyNumberFormat="1" applyFont="1" applyFill="1" applyBorder="1" applyAlignment="1">
      <alignment/>
    </xf>
    <xf numFmtId="164" fontId="24" fillId="4" borderId="10" xfId="0" applyNumberFormat="1" applyFont="1" applyFill="1" applyBorder="1" applyAlignment="1">
      <alignment/>
    </xf>
    <xf numFmtId="164" fontId="24" fillId="4" borderId="28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2" fillId="0" borderId="10" xfId="0" applyFont="1" applyBorder="1" applyAlignment="1">
      <alignment/>
    </xf>
    <xf numFmtId="0" fontId="25" fillId="0" borderId="11" xfId="0" applyFont="1" applyBorder="1" applyAlignment="1">
      <alignment/>
    </xf>
    <xf numFmtId="164" fontId="0" fillId="33" borderId="23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27" xfId="0" applyNumberFormat="1" applyFont="1" applyFill="1" applyBorder="1" applyAlignment="1">
      <alignment/>
    </xf>
    <xf numFmtId="164" fontId="0" fillId="33" borderId="25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3" borderId="23" xfId="0" applyNumberFormat="1" applyFont="1" applyFill="1" applyBorder="1" applyAlignment="1">
      <alignment/>
    </xf>
    <xf numFmtId="164" fontId="26" fillId="0" borderId="10" xfId="0" applyNumberFormat="1" applyFont="1" applyFill="1" applyBorder="1" applyAlignment="1">
      <alignment/>
    </xf>
    <xf numFmtId="164" fontId="0" fillId="4" borderId="28" xfId="0" applyNumberFormat="1" applyFont="1" applyFill="1" applyBorder="1" applyAlignment="1">
      <alignment/>
    </xf>
    <xf numFmtId="164" fontId="26" fillId="0" borderId="0" xfId="0" applyNumberFormat="1" applyFont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/>
    </xf>
    <xf numFmtId="164" fontId="0" fillId="33" borderId="23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33" borderId="25" xfId="0" applyNumberFormat="1" applyFont="1" applyFill="1" applyBorder="1" applyAlignment="1">
      <alignment/>
    </xf>
    <xf numFmtId="0" fontId="22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2" fillId="0" borderId="11" xfId="0" applyFont="1" applyFill="1" applyBorder="1" applyAlignment="1">
      <alignment vertical="top"/>
    </xf>
    <xf numFmtId="164" fontId="0" fillId="33" borderId="23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29" xfId="0" applyNumberFormat="1" applyFont="1" applyFill="1" applyBorder="1" applyAlignment="1">
      <alignment vertical="top"/>
    </xf>
    <xf numFmtId="164" fontId="0" fillId="33" borderId="25" xfId="0" applyNumberFormat="1" applyFont="1" applyFill="1" applyBorder="1" applyAlignment="1">
      <alignment vertical="top"/>
    </xf>
    <xf numFmtId="164" fontId="2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29" xfId="0" applyNumberFormat="1" applyFont="1" applyBorder="1" applyAlignment="1">
      <alignment vertical="top"/>
    </xf>
    <xf numFmtId="164" fontId="0" fillId="0" borderId="29" xfId="0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0" fontId="27" fillId="0" borderId="11" xfId="0" applyFont="1" applyBorder="1" applyAlignment="1">
      <alignment/>
    </xf>
    <xf numFmtId="164" fontId="24" fillId="33" borderId="23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164" fontId="24" fillId="0" borderId="25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164" fontId="24" fillId="0" borderId="11" xfId="0" applyNumberFormat="1" applyFont="1" applyFill="1" applyBorder="1" applyAlignment="1">
      <alignment/>
    </xf>
    <xf numFmtId="164" fontId="24" fillId="33" borderId="25" xfId="0" applyNumberFormat="1" applyFont="1" applyFill="1" applyBorder="1" applyAlignment="1">
      <alignment/>
    </xf>
    <xf numFmtId="164" fontId="28" fillId="0" borderId="10" xfId="0" applyNumberFormat="1" applyFont="1" applyFill="1" applyBorder="1" applyAlignment="1">
      <alignment/>
    </xf>
    <xf numFmtId="164" fontId="28" fillId="0" borderId="0" xfId="0" applyNumberFormat="1" applyFont="1" applyAlignment="1">
      <alignment/>
    </xf>
    <xf numFmtId="0" fontId="24" fillId="0" borderId="0" xfId="0" applyFont="1" applyAlignment="1">
      <alignment/>
    </xf>
    <xf numFmtId="0" fontId="29" fillId="0" borderId="10" xfId="0" applyFont="1" applyFill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164" fontId="26" fillId="33" borderId="23" xfId="0" applyNumberFormat="1" applyFont="1" applyFill="1" applyBorder="1" applyAlignment="1">
      <alignment vertical="top" wrapText="1"/>
    </xf>
    <xf numFmtId="164" fontId="26" fillId="0" borderId="10" xfId="0" applyNumberFormat="1" applyFont="1" applyBorder="1" applyAlignment="1">
      <alignment vertical="top" wrapText="1"/>
    </xf>
    <xf numFmtId="164" fontId="26" fillId="0" borderId="29" xfId="0" applyNumberFormat="1" applyFont="1" applyBorder="1" applyAlignment="1">
      <alignment vertical="top" wrapText="1"/>
    </xf>
    <xf numFmtId="164" fontId="26" fillId="33" borderId="25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0" fillId="0" borderId="10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vertical="top" wrapText="1"/>
    </xf>
    <xf numFmtId="164" fontId="26" fillId="0" borderId="10" xfId="0" applyNumberFormat="1" applyFont="1" applyFill="1" applyBorder="1" applyAlignment="1">
      <alignment vertical="top" wrapText="1"/>
    </xf>
    <xf numFmtId="164" fontId="26" fillId="0" borderId="29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164" fontId="32" fillId="33" borderId="23" xfId="0" applyNumberFormat="1" applyFont="1" applyFill="1" applyBorder="1" applyAlignment="1">
      <alignment wrapText="1"/>
    </xf>
    <xf numFmtId="164" fontId="32" fillId="0" borderId="10" xfId="0" applyNumberFormat="1" applyFont="1" applyBorder="1" applyAlignment="1">
      <alignment wrapText="1"/>
    </xf>
    <xf numFmtId="164" fontId="32" fillId="0" borderId="29" xfId="0" applyNumberFormat="1" applyFont="1" applyBorder="1" applyAlignment="1">
      <alignment wrapText="1"/>
    </xf>
    <xf numFmtId="164" fontId="32" fillId="33" borderId="25" xfId="0" applyNumberFormat="1" applyFont="1" applyFill="1" applyBorder="1" applyAlignment="1">
      <alignment wrapText="1"/>
    </xf>
    <xf numFmtId="0" fontId="22" fillId="0" borderId="11" xfId="0" applyFont="1" applyBorder="1" applyAlignment="1">
      <alignment/>
    </xf>
    <xf numFmtId="164" fontId="0" fillId="0" borderId="0" xfId="0" applyNumberFormat="1" applyAlignment="1">
      <alignment/>
    </xf>
    <xf numFmtId="164" fontId="28" fillId="10" borderId="10" xfId="0" applyNumberFormat="1" applyFont="1" applyFill="1" applyBorder="1" applyAlignment="1">
      <alignment/>
    </xf>
    <xf numFmtId="164" fontId="24" fillId="10" borderId="10" xfId="0" applyNumberFormat="1" applyFont="1" applyFill="1" applyBorder="1" applyAlignment="1">
      <alignment/>
    </xf>
    <xf numFmtId="164" fontId="24" fillId="10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/>
    </xf>
    <xf numFmtId="0" fontId="24" fillId="33" borderId="30" xfId="0" applyFont="1" applyFill="1" applyBorder="1" applyAlignment="1">
      <alignment/>
    </xf>
    <xf numFmtId="0" fontId="24" fillId="33" borderId="31" xfId="0" applyFont="1" applyFill="1" applyBorder="1" applyAlignment="1">
      <alignment/>
    </xf>
    <xf numFmtId="164" fontId="24" fillId="33" borderId="32" xfId="0" applyNumberFormat="1" applyFont="1" applyFill="1" applyBorder="1" applyAlignment="1">
      <alignment/>
    </xf>
    <xf numFmtId="164" fontId="24" fillId="33" borderId="30" xfId="0" applyNumberFormat="1" applyFont="1" applyFill="1" applyBorder="1" applyAlignment="1">
      <alignment/>
    </xf>
    <xf numFmtId="164" fontId="24" fillId="33" borderId="31" xfId="0" applyNumberFormat="1" applyFont="1" applyFill="1" applyBorder="1" applyAlignment="1">
      <alignment/>
    </xf>
    <xf numFmtId="164" fontId="24" fillId="4" borderId="33" xfId="0" applyNumberFormat="1" applyFont="1" applyFill="1" applyBorder="1" applyAlignment="1">
      <alignment/>
    </xf>
    <xf numFmtId="164" fontId="24" fillId="33" borderId="34" xfId="0" applyNumberFormat="1" applyFont="1" applyFill="1" applyBorder="1" applyAlignment="1">
      <alignment/>
    </xf>
    <xf numFmtId="164" fontId="24" fillId="4" borderId="30" xfId="0" applyNumberFormat="1" applyFont="1" applyFill="1" applyBorder="1" applyAlignment="1">
      <alignment/>
    </xf>
    <xf numFmtId="164" fontId="24" fillId="4" borderId="35" xfId="0" applyNumberFormat="1" applyFont="1" applyFill="1" applyBorder="1" applyAlignment="1">
      <alignment/>
    </xf>
    <xf numFmtId="164" fontId="24" fillId="33" borderId="36" xfId="0" applyNumberFormat="1" applyFont="1" applyFill="1" applyBorder="1" applyAlignment="1">
      <alignment/>
    </xf>
    <xf numFmtId="0" fontId="24" fillId="33" borderId="36" xfId="0" applyFont="1" applyFill="1" applyBorder="1" applyAlignment="1">
      <alignment/>
    </xf>
    <xf numFmtId="164" fontId="24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5;&#1086;&#1089;&#1090;&#1091;&#1087;&#1083;&#1077;&#1085;&#1080;&#1077;%20&#1076;&#1086;&#1093;&#1086;&#1076;&#1086;&#1074;.%20&#1048;&#1090;&#1086;&#1075;&#1080;\2012\&#1055;&#1054;&#1057;&#1045;&#1051;&#1045;&#1053;&#1048;&#1071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12"/>
      <sheetName val="01.03.12"/>
      <sheetName val="01.04.12(опер)"/>
      <sheetName val="01.04.12(ут)"/>
      <sheetName val="01.05.12(опер)"/>
      <sheetName val="01.05.12(ут)"/>
      <sheetName val="01.06.12(опе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3"/>
  <sheetViews>
    <sheetView showZeros="0" tabSelected="1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G22" sqref="G22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2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10.00390625" style="0" customWidth="1"/>
    <col min="34" max="34" width="10.875" style="0" customWidth="1"/>
    <col min="35" max="35" width="9.25390625" style="0" bestFit="1" customWidth="1"/>
    <col min="36" max="36" width="9.37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9.87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0</v>
      </c>
    </row>
    <row r="2" spans="2:80" ht="18">
      <c r="B2" s="1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  <c r="X2" s="4"/>
      <c r="Y2" s="4"/>
      <c r="Z2" s="2"/>
      <c r="AA2" s="2"/>
      <c r="AF2" s="2"/>
      <c r="AG2" s="2"/>
      <c r="AL2" s="2"/>
      <c r="AM2" s="2"/>
      <c r="AR2" s="2"/>
      <c r="AS2" s="2"/>
      <c r="AX2" s="2"/>
      <c r="AY2" s="2"/>
      <c r="BD2" s="2"/>
      <c r="BE2" s="2"/>
      <c r="BJ2" s="2"/>
      <c r="BK2" s="2"/>
      <c r="BP2" s="2"/>
      <c r="BQ2" s="2"/>
      <c r="BV2" s="2"/>
      <c r="BW2" s="2"/>
      <c r="CB2" s="2"/>
    </row>
    <row r="3" spans="4:8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7"/>
      <c r="Z3" s="6"/>
      <c r="AA3" s="7"/>
      <c r="AF3" s="6"/>
      <c r="AG3" s="7"/>
      <c r="AL3" s="6"/>
      <c r="AM3" s="7"/>
      <c r="AR3" s="6"/>
      <c r="AS3" s="7"/>
      <c r="AX3" s="6"/>
      <c r="AY3" s="7"/>
      <c r="BD3" s="6"/>
      <c r="BE3" s="7"/>
      <c r="BJ3" s="6"/>
      <c r="BK3" s="7"/>
      <c r="BP3" s="6"/>
      <c r="BQ3" s="7"/>
      <c r="BV3" s="6"/>
      <c r="BW3" s="7"/>
      <c r="CB3" s="6"/>
    </row>
    <row r="4" spans="1:80" s="9" customFormat="1" ht="12.75" customHeight="1">
      <c r="A4" s="8" t="s">
        <v>3</v>
      </c>
      <c r="B4" s="8"/>
      <c r="F4" s="10"/>
      <c r="G4" s="10"/>
      <c r="H4" s="10"/>
      <c r="J4" s="10"/>
      <c r="L4" s="10"/>
      <c r="M4" s="10"/>
      <c r="N4" s="10"/>
      <c r="P4" s="10"/>
      <c r="R4" s="10"/>
      <c r="S4" s="10"/>
      <c r="T4" s="10"/>
      <c r="V4" s="10"/>
      <c r="X4" s="10"/>
      <c r="Y4" s="10"/>
      <c r="Z4" s="10"/>
      <c r="AB4" s="10"/>
      <c r="AD4" s="10"/>
      <c r="AE4" s="10"/>
      <c r="AF4" s="10"/>
      <c r="AH4" s="10"/>
      <c r="AJ4" s="10"/>
      <c r="AK4" s="10"/>
      <c r="AL4" s="10"/>
      <c r="AN4" s="10"/>
      <c r="AP4" s="10"/>
      <c r="AQ4" s="10"/>
      <c r="AR4" s="10"/>
      <c r="AT4" s="10"/>
      <c r="AV4" s="10"/>
      <c r="AW4" s="10"/>
      <c r="AX4" s="10"/>
      <c r="AZ4" s="10"/>
      <c r="BB4" s="10"/>
      <c r="BC4" s="10"/>
      <c r="BD4" s="10"/>
      <c r="BF4" s="11"/>
      <c r="BG4" s="11"/>
      <c r="BH4" s="11"/>
      <c r="BI4" s="11"/>
      <c r="BJ4" s="10"/>
      <c r="BL4" s="10"/>
      <c r="BN4" s="10"/>
      <c r="BO4" s="10"/>
      <c r="BP4" s="10"/>
      <c r="BR4" s="10"/>
      <c r="BT4" s="10"/>
      <c r="BU4" s="10"/>
      <c r="BV4" s="10"/>
      <c r="BX4" s="10"/>
      <c r="CB4" s="10"/>
    </row>
    <row r="5" spans="1:80" s="9" customFormat="1" ht="12.75" customHeight="1" thickBot="1">
      <c r="A5" s="12"/>
      <c r="B5" s="8"/>
      <c r="F5" s="10"/>
      <c r="G5" s="10"/>
      <c r="H5" s="10"/>
      <c r="J5" s="10"/>
      <c r="L5" s="10"/>
      <c r="M5" s="10"/>
      <c r="N5" s="10"/>
      <c r="P5" s="10"/>
      <c r="R5" s="10"/>
      <c r="S5" s="10"/>
      <c r="T5" s="10"/>
      <c r="V5" s="10"/>
      <c r="X5" s="10"/>
      <c r="Y5" s="10"/>
      <c r="Z5" s="10"/>
      <c r="AB5" s="10"/>
      <c r="AD5" s="10"/>
      <c r="AE5" s="10"/>
      <c r="AF5" s="10"/>
      <c r="AH5" s="10"/>
      <c r="AJ5" s="10"/>
      <c r="AK5" s="10"/>
      <c r="AL5" s="10"/>
      <c r="AN5" s="10"/>
      <c r="AP5" s="10"/>
      <c r="AQ5" s="10"/>
      <c r="AR5" s="10"/>
      <c r="AT5" s="10"/>
      <c r="AV5" s="10"/>
      <c r="AW5" s="10"/>
      <c r="AX5" s="10"/>
      <c r="AZ5" s="10"/>
      <c r="BB5" s="10"/>
      <c r="BC5" s="10"/>
      <c r="BD5" s="10"/>
      <c r="BF5" s="11"/>
      <c r="BG5" s="11"/>
      <c r="BH5" s="11"/>
      <c r="BI5" s="11"/>
      <c r="BJ5" s="10"/>
      <c r="BL5" s="10"/>
      <c r="BN5" s="10"/>
      <c r="BO5" s="10"/>
      <c r="BP5" s="10"/>
      <c r="BR5" s="10"/>
      <c r="BT5" s="10"/>
      <c r="BU5" s="10"/>
      <c r="BV5" s="10"/>
      <c r="BX5" s="10"/>
      <c r="CB5" s="10"/>
    </row>
    <row r="6" spans="1:80" s="18" customFormat="1" ht="15" customHeight="1" thickBot="1">
      <c r="A6" s="13" t="s">
        <v>4</v>
      </c>
      <c r="B6" s="14"/>
      <c r="C6" s="15" t="s">
        <v>5</v>
      </c>
      <c r="D6" s="16"/>
      <c r="E6" s="16"/>
      <c r="F6" s="16"/>
      <c r="G6" s="16"/>
      <c r="H6" s="17"/>
      <c r="I6" s="16" t="s">
        <v>6</v>
      </c>
      <c r="J6" s="16"/>
      <c r="K6" s="16"/>
      <c r="L6" s="16"/>
      <c r="M6" s="16"/>
      <c r="N6" s="17"/>
      <c r="O6" s="15" t="s">
        <v>7</v>
      </c>
      <c r="P6" s="16"/>
      <c r="Q6" s="16"/>
      <c r="R6" s="16"/>
      <c r="S6" s="16"/>
      <c r="T6" s="17"/>
      <c r="U6" s="15" t="s">
        <v>8</v>
      </c>
      <c r="V6" s="16"/>
      <c r="W6" s="16"/>
      <c r="X6" s="16"/>
      <c r="Y6" s="16"/>
      <c r="Z6" s="17"/>
      <c r="AA6" s="15" t="s">
        <v>9</v>
      </c>
      <c r="AB6" s="16"/>
      <c r="AC6" s="16"/>
      <c r="AD6" s="16"/>
      <c r="AE6" s="16"/>
      <c r="AF6" s="17"/>
      <c r="AG6" s="15" t="s">
        <v>10</v>
      </c>
      <c r="AH6" s="16"/>
      <c r="AI6" s="16"/>
      <c r="AJ6" s="16"/>
      <c r="AK6" s="16"/>
      <c r="AL6" s="17"/>
      <c r="AM6" s="15" t="s">
        <v>11</v>
      </c>
      <c r="AN6" s="16"/>
      <c r="AO6" s="16"/>
      <c r="AP6" s="16"/>
      <c r="AQ6" s="16"/>
      <c r="AR6" s="17"/>
      <c r="AS6" s="15" t="s">
        <v>12</v>
      </c>
      <c r="AT6" s="16"/>
      <c r="AU6" s="16"/>
      <c r="AV6" s="16"/>
      <c r="AW6" s="16"/>
      <c r="AX6" s="17"/>
      <c r="AY6" s="15" t="s">
        <v>13</v>
      </c>
      <c r="AZ6" s="16"/>
      <c r="BA6" s="16"/>
      <c r="BB6" s="16"/>
      <c r="BC6" s="16"/>
      <c r="BD6" s="17"/>
      <c r="BE6" s="15" t="s">
        <v>14</v>
      </c>
      <c r="BF6" s="16"/>
      <c r="BG6" s="16"/>
      <c r="BH6" s="16"/>
      <c r="BI6" s="16"/>
      <c r="BJ6" s="17"/>
      <c r="BK6" s="15" t="s">
        <v>15</v>
      </c>
      <c r="BL6" s="16"/>
      <c r="BM6" s="16"/>
      <c r="BN6" s="16"/>
      <c r="BO6" s="16"/>
      <c r="BP6" s="17"/>
      <c r="BQ6" s="15" t="s">
        <v>16</v>
      </c>
      <c r="BR6" s="16"/>
      <c r="BS6" s="16"/>
      <c r="BT6" s="16"/>
      <c r="BU6" s="16"/>
      <c r="BV6" s="17"/>
      <c r="BW6" s="15" t="s">
        <v>17</v>
      </c>
      <c r="BX6" s="16"/>
      <c r="BY6" s="16"/>
      <c r="BZ6" s="16"/>
      <c r="CA6" s="16"/>
      <c r="CB6" s="17"/>
    </row>
    <row r="7" spans="1:80" s="30" customFormat="1" ht="15" customHeight="1">
      <c r="A7" s="19"/>
      <c r="B7" s="20"/>
      <c r="C7" s="21" t="s">
        <v>18</v>
      </c>
      <c r="D7" s="22" t="s">
        <v>19</v>
      </c>
      <c r="E7" s="23"/>
      <c r="F7" s="24" t="s">
        <v>20</v>
      </c>
      <c r="G7" s="25"/>
      <c r="H7" s="26" t="s">
        <v>21</v>
      </c>
      <c r="I7" s="27" t="s">
        <v>18</v>
      </c>
      <c r="J7" s="22" t="s">
        <v>19</v>
      </c>
      <c r="K7" s="23"/>
      <c r="L7" s="24" t="s">
        <v>20</v>
      </c>
      <c r="M7" s="25"/>
      <c r="N7" s="28" t="s">
        <v>21</v>
      </c>
      <c r="O7" s="21" t="s">
        <v>18</v>
      </c>
      <c r="P7" s="22" t="s">
        <v>19</v>
      </c>
      <c r="Q7" s="23"/>
      <c r="R7" s="24" t="s">
        <v>20</v>
      </c>
      <c r="S7" s="25"/>
      <c r="T7" s="28" t="s">
        <v>21</v>
      </c>
      <c r="U7" s="21" t="s">
        <v>18</v>
      </c>
      <c r="V7" s="22" t="s">
        <v>19</v>
      </c>
      <c r="W7" s="23"/>
      <c r="X7" s="24" t="s">
        <v>20</v>
      </c>
      <c r="Y7" s="25"/>
      <c r="Z7" s="28" t="s">
        <v>21</v>
      </c>
      <c r="AA7" s="21" t="s">
        <v>18</v>
      </c>
      <c r="AB7" s="22" t="s">
        <v>19</v>
      </c>
      <c r="AC7" s="23"/>
      <c r="AD7" s="24" t="s">
        <v>20</v>
      </c>
      <c r="AE7" s="25"/>
      <c r="AF7" s="28" t="s">
        <v>21</v>
      </c>
      <c r="AG7" s="21" t="s">
        <v>18</v>
      </c>
      <c r="AH7" s="22" t="s">
        <v>19</v>
      </c>
      <c r="AI7" s="23"/>
      <c r="AJ7" s="24" t="s">
        <v>20</v>
      </c>
      <c r="AK7" s="25"/>
      <c r="AL7" s="28" t="s">
        <v>21</v>
      </c>
      <c r="AM7" s="21" t="s">
        <v>18</v>
      </c>
      <c r="AN7" s="22" t="s">
        <v>19</v>
      </c>
      <c r="AO7" s="23"/>
      <c r="AP7" s="24" t="s">
        <v>20</v>
      </c>
      <c r="AQ7" s="25"/>
      <c r="AR7" s="28" t="s">
        <v>21</v>
      </c>
      <c r="AS7" s="21" t="s">
        <v>18</v>
      </c>
      <c r="AT7" s="22" t="s">
        <v>19</v>
      </c>
      <c r="AU7" s="23"/>
      <c r="AV7" s="24" t="s">
        <v>20</v>
      </c>
      <c r="AW7" s="25"/>
      <c r="AX7" s="28" t="s">
        <v>21</v>
      </c>
      <c r="AY7" s="21" t="s">
        <v>18</v>
      </c>
      <c r="AZ7" s="22" t="s">
        <v>19</v>
      </c>
      <c r="BA7" s="23"/>
      <c r="BB7" s="24" t="s">
        <v>20</v>
      </c>
      <c r="BC7" s="25"/>
      <c r="BD7" s="28" t="s">
        <v>21</v>
      </c>
      <c r="BE7" s="21" t="s">
        <v>18</v>
      </c>
      <c r="BF7" s="22" t="s">
        <v>19</v>
      </c>
      <c r="BG7" s="23"/>
      <c r="BH7" s="24" t="s">
        <v>20</v>
      </c>
      <c r="BI7" s="25"/>
      <c r="BJ7" s="28" t="s">
        <v>21</v>
      </c>
      <c r="BK7" s="21" t="s">
        <v>18</v>
      </c>
      <c r="BL7" s="22" t="s">
        <v>19</v>
      </c>
      <c r="BM7" s="23"/>
      <c r="BN7" s="24" t="s">
        <v>20</v>
      </c>
      <c r="BO7" s="25"/>
      <c r="BP7" s="28" t="s">
        <v>21</v>
      </c>
      <c r="BQ7" s="21" t="s">
        <v>18</v>
      </c>
      <c r="BR7" s="22" t="s">
        <v>19</v>
      </c>
      <c r="BS7" s="23"/>
      <c r="BT7" s="24" t="s">
        <v>20</v>
      </c>
      <c r="BU7" s="25"/>
      <c r="BV7" s="28" t="s">
        <v>21</v>
      </c>
      <c r="BW7" s="21" t="s">
        <v>18</v>
      </c>
      <c r="BX7" s="22" t="s">
        <v>19</v>
      </c>
      <c r="BY7" s="23"/>
      <c r="BZ7" s="24" t="s">
        <v>20</v>
      </c>
      <c r="CA7" s="25"/>
      <c r="CB7" s="29" t="s">
        <v>21</v>
      </c>
    </row>
    <row r="8" spans="1:81" ht="12.75">
      <c r="A8" s="31"/>
      <c r="B8" s="32"/>
      <c r="C8" s="33" t="s">
        <v>22</v>
      </c>
      <c r="D8" s="34" t="s">
        <v>22</v>
      </c>
      <c r="E8" s="35" t="s">
        <v>23</v>
      </c>
      <c r="F8" s="35" t="s">
        <v>24</v>
      </c>
      <c r="G8" s="36" t="s">
        <v>25</v>
      </c>
      <c r="H8" s="37" t="s">
        <v>26</v>
      </c>
      <c r="I8" s="38" t="s">
        <v>22</v>
      </c>
      <c r="J8" s="34" t="s">
        <v>22</v>
      </c>
      <c r="K8" s="35" t="s">
        <v>23</v>
      </c>
      <c r="L8" s="35" t="s">
        <v>24</v>
      </c>
      <c r="M8" s="36" t="s">
        <v>25</v>
      </c>
      <c r="N8" s="39" t="s">
        <v>26</v>
      </c>
      <c r="O8" s="33" t="s">
        <v>22</v>
      </c>
      <c r="P8" s="34" t="s">
        <v>22</v>
      </c>
      <c r="Q8" s="35" t="s">
        <v>23</v>
      </c>
      <c r="R8" s="35" t="s">
        <v>24</v>
      </c>
      <c r="S8" s="36" t="s">
        <v>25</v>
      </c>
      <c r="T8" s="39" t="s">
        <v>26</v>
      </c>
      <c r="U8" s="33" t="s">
        <v>22</v>
      </c>
      <c r="V8" s="34" t="s">
        <v>22</v>
      </c>
      <c r="W8" s="35" t="s">
        <v>23</v>
      </c>
      <c r="X8" s="35" t="s">
        <v>24</v>
      </c>
      <c r="Y8" s="36" t="s">
        <v>25</v>
      </c>
      <c r="Z8" s="39" t="s">
        <v>26</v>
      </c>
      <c r="AA8" s="33" t="s">
        <v>22</v>
      </c>
      <c r="AB8" s="34" t="s">
        <v>22</v>
      </c>
      <c r="AC8" s="35" t="s">
        <v>23</v>
      </c>
      <c r="AD8" s="35" t="s">
        <v>24</v>
      </c>
      <c r="AE8" s="36" t="s">
        <v>25</v>
      </c>
      <c r="AF8" s="39" t="s">
        <v>26</v>
      </c>
      <c r="AG8" s="33" t="s">
        <v>22</v>
      </c>
      <c r="AH8" s="34" t="s">
        <v>22</v>
      </c>
      <c r="AI8" s="35" t="s">
        <v>23</v>
      </c>
      <c r="AJ8" s="35" t="s">
        <v>24</v>
      </c>
      <c r="AK8" s="36" t="s">
        <v>25</v>
      </c>
      <c r="AL8" s="39" t="s">
        <v>26</v>
      </c>
      <c r="AM8" s="33" t="s">
        <v>22</v>
      </c>
      <c r="AN8" s="34" t="s">
        <v>22</v>
      </c>
      <c r="AO8" s="35" t="s">
        <v>23</v>
      </c>
      <c r="AP8" s="35" t="s">
        <v>24</v>
      </c>
      <c r="AQ8" s="36" t="s">
        <v>25</v>
      </c>
      <c r="AR8" s="39" t="s">
        <v>26</v>
      </c>
      <c r="AS8" s="33" t="s">
        <v>22</v>
      </c>
      <c r="AT8" s="34" t="s">
        <v>22</v>
      </c>
      <c r="AU8" s="35" t="s">
        <v>23</v>
      </c>
      <c r="AV8" s="35" t="s">
        <v>24</v>
      </c>
      <c r="AW8" s="36" t="s">
        <v>25</v>
      </c>
      <c r="AX8" s="39" t="s">
        <v>26</v>
      </c>
      <c r="AY8" s="33" t="s">
        <v>22</v>
      </c>
      <c r="AZ8" s="34" t="s">
        <v>22</v>
      </c>
      <c r="BA8" s="35" t="s">
        <v>23</v>
      </c>
      <c r="BB8" s="35" t="s">
        <v>24</v>
      </c>
      <c r="BC8" s="36" t="s">
        <v>25</v>
      </c>
      <c r="BD8" s="39" t="s">
        <v>26</v>
      </c>
      <c r="BE8" s="33" t="s">
        <v>22</v>
      </c>
      <c r="BF8" s="34" t="s">
        <v>22</v>
      </c>
      <c r="BG8" s="35" t="s">
        <v>23</v>
      </c>
      <c r="BH8" s="35" t="s">
        <v>24</v>
      </c>
      <c r="BI8" s="36" t="s">
        <v>25</v>
      </c>
      <c r="BJ8" s="39" t="s">
        <v>26</v>
      </c>
      <c r="BK8" s="33" t="s">
        <v>22</v>
      </c>
      <c r="BL8" s="34" t="s">
        <v>22</v>
      </c>
      <c r="BM8" s="35" t="s">
        <v>23</v>
      </c>
      <c r="BN8" s="35" t="s">
        <v>24</v>
      </c>
      <c r="BO8" s="36" t="s">
        <v>25</v>
      </c>
      <c r="BP8" s="39" t="s">
        <v>26</v>
      </c>
      <c r="BQ8" s="33" t="s">
        <v>22</v>
      </c>
      <c r="BR8" s="34" t="s">
        <v>22</v>
      </c>
      <c r="BS8" s="35" t="s">
        <v>23</v>
      </c>
      <c r="BT8" s="35" t="s">
        <v>24</v>
      </c>
      <c r="BU8" s="36" t="s">
        <v>25</v>
      </c>
      <c r="BV8" s="39" t="s">
        <v>26</v>
      </c>
      <c r="BW8" s="33" t="s">
        <v>22</v>
      </c>
      <c r="BX8" s="34" t="s">
        <v>22</v>
      </c>
      <c r="BY8" s="35" t="s">
        <v>23</v>
      </c>
      <c r="BZ8" s="35" t="s">
        <v>24</v>
      </c>
      <c r="CA8" s="36" t="s">
        <v>25</v>
      </c>
      <c r="CB8" s="40" t="s">
        <v>26</v>
      </c>
      <c r="CC8" s="41"/>
    </row>
    <row r="9" spans="1:80" s="51" customFormat="1" ht="12.75">
      <c r="A9" s="42" t="s">
        <v>27</v>
      </c>
      <c r="B9" s="43"/>
      <c r="C9" s="44">
        <f>SUM(C10:C17)</f>
        <v>88701.2</v>
      </c>
      <c r="D9" s="45">
        <f>SUM(D10:D17)</f>
        <v>38217.6</v>
      </c>
      <c r="E9" s="46">
        <f>SUM(E10:E17)</f>
        <v>34431.9</v>
      </c>
      <c r="F9" s="45">
        <f>E9-D9</f>
        <v>-3785.699999999997</v>
      </c>
      <c r="G9" s="47">
        <f aca="true" t="shared" si="0" ref="G9:G14">E9/D9%</f>
        <v>90.09435443355942</v>
      </c>
      <c r="H9" s="48">
        <f aca="true" t="shared" si="1" ref="H9:H14">E9/C9%</f>
        <v>38.817851393216785</v>
      </c>
      <c r="I9" s="46">
        <f>SUM(I10:I17)</f>
        <v>3873.0000000000005</v>
      </c>
      <c r="J9" s="45">
        <f>SUM(J10:J17)</f>
        <v>779.8</v>
      </c>
      <c r="K9" s="46">
        <f>SUM(K10:K17)</f>
        <v>938.8000000000001</v>
      </c>
      <c r="L9" s="45">
        <f aca="true" t="shared" si="2" ref="L9:L30">K9-J9</f>
        <v>159.0000000000001</v>
      </c>
      <c r="M9" s="47">
        <f aca="true" t="shared" si="3" ref="M9:M15">K9/J9%</f>
        <v>120.38984354962813</v>
      </c>
      <c r="N9" s="49">
        <f>K9/I9%</f>
        <v>24.23960753937516</v>
      </c>
      <c r="O9" s="44">
        <f>SUM(O10:O17)</f>
        <v>5598.1</v>
      </c>
      <c r="P9" s="45">
        <f>SUM(P10:P17)</f>
        <v>2433.6000000000004</v>
      </c>
      <c r="Q9" s="46">
        <f>SUM(Q10:Q17)</f>
        <v>6644.9</v>
      </c>
      <c r="R9" s="45">
        <f aca="true" t="shared" si="4" ref="R9:R30">Q9-P9</f>
        <v>4211.299999999999</v>
      </c>
      <c r="S9" s="47">
        <f aca="true" t="shared" si="5" ref="S9:S15">Q9/P9%</f>
        <v>273.04815910585137</v>
      </c>
      <c r="T9" s="49">
        <f>Q9/O9%</f>
        <v>118.69920151479965</v>
      </c>
      <c r="U9" s="44">
        <f>SUM(U10:U17)</f>
        <v>8977.2</v>
      </c>
      <c r="V9" s="45">
        <f>SUM(V10:V17)</f>
        <v>3412.9</v>
      </c>
      <c r="W9" s="46">
        <f>SUM(W10:W17)</f>
        <v>3184.3999999999996</v>
      </c>
      <c r="X9" s="45">
        <f aca="true" t="shared" si="6" ref="X9:X30">W9-V9</f>
        <v>-228.50000000000045</v>
      </c>
      <c r="Y9" s="47">
        <f aca="true" t="shared" si="7" ref="Y9:Y15">W9/V9%</f>
        <v>93.30481408772597</v>
      </c>
      <c r="Z9" s="49">
        <f>W9/U9%</f>
        <v>35.47208483714298</v>
      </c>
      <c r="AA9" s="44">
        <f>SUM(AA10:AA17)</f>
        <v>5914.500000000001</v>
      </c>
      <c r="AB9" s="45">
        <f>SUM(AB10:AB17)</f>
        <v>885.6</v>
      </c>
      <c r="AC9" s="46">
        <f>SUM(AC10:AC17)</f>
        <v>802.2</v>
      </c>
      <c r="AD9" s="45">
        <f aca="true" t="shared" si="8" ref="AD9:AD30">AC9-AB9</f>
        <v>-83.39999999999998</v>
      </c>
      <c r="AE9" s="47">
        <f aca="true" t="shared" si="9" ref="AE9:AE15">AC9/AB9%</f>
        <v>90.58265582655827</v>
      </c>
      <c r="AF9" s="49">
        <f>AC9/AA9%</f>
        <v>13.563276692873446</v>
      </c>
      <c r="AG9" s="44">
        <f>SUM(AG10:AG17)</f>
        <v>3569.7</v>
      </c>
      <c r="AH9" s="45">
        <f>SUM(AH10:AH17)</f>
        <v>1451.6</v>
      </c>
      <c r="AI9" s="46">
        <f>SUM(AI10:AI17)</f>
        <v>1350.3999999999999</v>
      </c>
      <c r="AJ9" s="45">
        <f aca="true" t="shared" si="10" ref="AJ9:AJ30">AI9-AH9</f>
        <v>-101.20000000000005</v>
      </c>
      <c r="AK9" s="47">
        <f aca="true" t="shared" si="11" ref="AK9:AK15">AI9/AH9%</f>
        <v>93.02838247451089</v>
      </c>
      <c r="AL9" s="49">
        <f>AI9/AG9%</f>
        <v>37.82950948258957</v>
      </c>
      <c r="AM9" s="44">
        <f>SUM(AM10:AM17)</f>
        <v>4459.1</v>
      </c>
      <c r="AN9" s="45">
        <f>SUM(AN10:AN17)</f>
        <v>1542.3999999999999</v>
      </c>
      <c r="AO9" s="46">
        <f>SUM(AO10:AO17)</f>
        <v>1388.3000000000002</v>
      </c>
      <c r="AP9" s="45">
        <f aca="true" t="shared" si="12" ref="AP9:AP30">AO9-AN9</f>
        <v>-154.09999999999968</v>
      </c>
      <c r="AQ9" s="47">
        <f aca="true" t="shared" si="13" ref="AQ9:AQ15">AO9/AN9%</f>
        <v>90.0090767634855</v>
      </c>
      <c r="AR9" s="49">
        <f>AO9/AM9%</f>
        <v>31.134085353546684</v>
      </c>
      <c r="AS9" s="44">
        <f>SUM(AS10:AS17)</f>
        <v>3690.3999999999996</v>
      </c>
      <c r="AT9" s="45">
        <f>SUM(AT10:AT17)</f>
        <v>645.2999999999998</v>
      </c>
      <c r="AU9" s="46">
        <f>SUM(AU10:AU17)</f>
        <v>786.2</v>
      </c>
      <c r="AV9" s="45">
        <f aca="true" t="shared" si="14" ref="AV9:AV30">AU9-AT9</f>
        <v>140.9000000000002</v>
      </c>
      <c r="AW9" s="47">
        <f aca="true" t="shared" si="15" ref="AW9:AW15">AU9/AT9%</f>
        <v>121.83480551681392</v>
      </c>
      <c r="AX9" s="49">
        <f>AU9/AS9%</f>
        <v>21.303923693908523</v>
      </c>
      <c r="AY9" s="44">
        <f>SUM(AY10:AY17)</f>
        <v>8650.5</v>
      </c>
      <c r="AZ9" s="45">
        <f>SUM(AZ10:AZ17)</f>
        <v>2781.8999999999996</v>
      </c>
      <c r="BA9" s="46">
        <f>SUM(BA10:BA17)</f>
        <v>2536.7</v>
      </c>
      <c r="BB9" s="45">
        <f aca="true" t="shared" si="16" ref="BB9:BB25">BA9-AZ9</f>
        <v>-245.19999999999982</v>
      </c>
      <c r="BC9" s="47">
        <f aca="true" t="shared" si="17" ref="BC9:BC15">BA9/AZ9%</f>
        <v>91.1858801538517</v>
      </c>
      <c r="BD9" s="49">
        <f>BA9/AY9%</f>
        <v>29.324316513496328</v>
      </c>
      <c r="BE9" s="44">
        <f>SUM(BE10:BE17)</f>
        <v>1969.8999999999999</v>
      </c>
      <c r="BF9" s="45">
        <f>SUM(BF10:BF17)</f>
        <v>317.3</v>
      </c>
      <c r="BG9" s="46">
        <f>SUM(BG10:BG17)</f>
        <v>356.5</v>
      </c>
      <c r="BH9" s="45">
        <f aca="true" t="shared" si="18" ref="BH9:BH25">BG9-BF9</f>
        <v>39.19999999999999</v>
      </c>
      <c r="BI9" s="47">
        <f aca="true" t="shared" si="19" ref="BI9:BI15">BG9/BF9%</f>
        <v>112.35423889063978</v>
      </c>
      <c r="BJ9" s="49">
        <f>BG9/BE9%</f>
        <v>18.09736534849485</v>
      </c>
      <c r="BK9" s="44">
        <f>SUM(BK10:BK17)</f>
        <v>3943.9</v>
      </c>
      <c r="BL9" s="45">
        <f>SUM(BL10:BL17)</f>
        <v>1453.6</v>
      </c>
      <c r="BM9" s="46">
        <f>SUM(BM10:BM17)</f>
        <v>1020.7</v>
      </c>
      <c r="BN9" s="45">
        <f aca="true" t="shared" si="20" ref="BN9:BN25">BM9-BL9</f>
        <v>-432.89999999999986</v>
      </c>
      <c r="BO9" s="47">
        <f aca="true" t="shared" si="21" ref="BO9:BO15">BM9/BL9%</f>
        <v>70.21876719867915</v>
      </c>
      <c r="BP9" s="49">
        <f>BM9/BK9%</f>
        <v>25.880473642840844</v>
      </c>
      <c r="BQ9" s="44">
        <f>SUM(BQ10:BQ17)</f>
        <v>7910.500000000001</v>
      </c>
      <c r="BR9" s="45">
        <f>SUM(BR10:BR17)</f>
        <v>3374.1</v>
      </c>
      <c r="BS9" s="46">
        <f>SUM(BS10:BS17)</f>
        <v>3578.8999999999996</v>
      </c>
      <c r="BT9" s="45">
        <f aca="true" t="shared" si="22" ref="BT9:BT25">BS9-BR9</f>
        <v>204.79999999999973</v>
      </c>
      <c r="BU9" s="47">
        <f aca="true" t="shared" si="23" ref="BU9:BU15">BS9/BR9%</f>
        <v>106.06976675261551</v>
      </c>
      <c r="BV9" s="49">
        <f>BS9/BQ9%</f>
        <v>45.24239934264585</v>
      </c>
      <c r="BW9" s="44">
        <f aca="true" t="shared" si="24" ref="BW9:BY24">C9+I9+O9+U9+AA9+AG9+AM9+AS9+AY9+BE9+BK9+BQ9</f>
        <v>147258</v>
      </c>
      <c r="BX9" s="45">
        <f>D9+J9+P9+V9+AB9+AH9+AN9+AT9+AZ9+BF9+BL9+BR9</f>
        <v>57295.700000000004</v>
      </c>
      <c r="BY9" s="45">
        <f>E9+K9+Q9+W9+AC9+AI9+AO9+AU9+BA9+BG9+BM9+BS9</f>
        <v>57019.9</v>
      </c>
      <c r="BZ9" s="45">
        <f>BY9-BX9</f>
        <v>-275.8000000000029</v>
      </c>
      <c r="CA9" s="47">
        <f>BY9/BX9%</f>
        <v>99.51863752428193</v>
      </c>
      <c r="CB9" s="50">
        <f>BY9/BW9%</f>
        <v>38.72108815819854</v>
      </c>
    </row>
    <row r="10" spans="1:81" ht="12.75">
      <c r="A10" s="52" t="s">
        <v>28</v>
      </c>
      <c r="B10" s="53"/>
      <c r="C10" s="54">
        <v>37924.6</v>
      </c>
      <c r="D10" s="55">
        <v>16073.2</v>
      </c>
      <c r="E10" s="56">
        <v>13268.8</v>
      </c>
      <c r="F10" s="57">
        <f aca="true" t="shared" si="25" ref="F10:F25">E10-D10</f>
        <v>-2804.4000000000015</v>
      </c>
      <c r="G10" s="58">
        <f t="shared" si="0"/>
        <v>82.55232312171813</v>
      </c>
      <c r="H10" s="59">
        <f t="shared" si="1"/>
        <v>34.98731693940081</v>
      </c>
      <c r="I10" s="60">
        <v>710</v>
      </c>
      <c r="J10" s="55">
        <v>305</v>
      </c>
      <c r="K10" s="56">
        <v>278.3</v>
      </c>
      <c r="L10" s="57">
        <f t="shared" si="2"/>
        <v>-26.69999999999999</v>
      </c>
      <c r="M10" s="58">
        <f t="shared" si="3"/>
        <v>91.24590163934427</v>
      </c>
      <c r="N10" s="61">
        <f>K10/I10%</f>
        <v>39.19718309859155</v>
      </c>
      <c r="O10" s="54">
        <v>1106.7</v>
      </c>
      <c r="P10" s="55">
        <v>589.8</v>
      </c>
      <c r="Q10" s="56">
        <v>562.9</v>
      </c>
      <c r="R10" s="57">
        <f t="shared" si="4"/>
        <v>-26.899999999999977</v>
      </c>
      <c r="S10" s="58">
        <f>Q10/P10%</f>
        <v>95.43913190912174</v>
      </c>
      <c r="T10" s="61">
        <f>Q10/O10%</f>
        <v>50.86292581548748</v>
      </c>
      <c r="U10" s="54">
        <v>4065.7</v>
      </c>
      <c r="V10" s="55">
        <v>2170.2</v>
      </c>
      <c r="W10" s="56">
        <v>2026</v>
      </c>
      <c r="X10" s="57">
        <f t="shared" si="6"/>
        <v>-144.19999999999982</v>
      </c>
      <c r="Y10" s="58">
        <f t="shared" si="7"/>
        <v>93.35545111049673</v>
      </c>
      <c r="Z10" s="61">
        <f>W10/U10%</f>
        <v>49.83151732788942</v>
      </c>
      <c r="AA10" s="54">
        <v>815.9</v>
      </c>
      <c r="AB10" s="55">
        <v>367.2</v>
      </c>
      <c r="AC10" s="56">
        <v>309.8</v>
      </c>
      <c r="AD10" s="57">
        <f t="shared" si="8"/>
        <v>-57.39999999999998</v>
      </c>
      <c r="AE10" s="58">
        <f t="shared" si="9"/>
        <v>84.3681917211329</v>
      </c>
      <c r="AF10" s="61">
        <f>AC10/AA10%</f>
        <v>37.970339502390004</v>
      </c>
      <c r="AG10" s="54">
        <v>1230.8</v>
      </c>
      <c r="AH10" s="55">
        <v>559.7</v>
      </c>
      <c r="AI10" s="56">
        <v>494.9</v>
      </c>
      <c r="AJ10" s="57">
        <f t="shared" si="10"/>
        <v>-64.80000000000007</v>
      </c>
      <c r="AK10" s="58">
        <f t="shared" si="11"/>
        <v>88.42236912631766</v>
      </c>
      <c r="AL10" s="61">
        <f>AI10/AG10%</f>
        <v>40.20961975950601</v>
      </c>
      <c r="AM10" s="54">
        <v>489.6</v>
      </c>
      <c r="AN10" s="55">
        <v>214.5</v>
      </c>
      <c r="AO10" s="56">
        <v>164.9</v>
      </c>
      <c r="AP10" s="57">
        <f t="shared" si="12"/>
        <v>-49.599999999999994</v>
      </c>
      <c r="AQ10" s="58">
        <f t="shared" si="13"/>
        <v>76.87645687645688</v>
      </c>
      <c r="AR10" s="61">
        <f>AO10/AM10%</f>
        <v>33.68055555555556</v>
      </c>
      <c r="AS10" s="54">
        <v>643.3</v>
      </c>
      <c r="AT10" s="55">
        <v>257.3</v>
      </c>
      <c r="AU10" s="56">
        <v>243.3</v>
      </c>
      <c r="AV10" s="57">
        <f t="shared" si="14"/>
        <v>-14</v>
      </c>
      <c r="AW10" s="58">
        <f t="shared" si="15"/>
        <v>94.55888068402643</v>
      </c>
      <c r="AX10" s="61">
        <f>AU10/AS10%</f>
        <v>37.820612466967205</v>
      </c>
      <c r="AY10" s="54">
        <v>1885.6</v>
      </c>
      <c r="AZ10" s="55">
        <v>840</v>
      </c>
      <c r="BA10" s="56">
        <v>611</v>
      </c>
      <c r="BB10" s="57">
        <f t="shared" si="16"/>
        <v>-229</v>
      </c>
      <c r="BC10" s="58">
        <f t="shared" si="17"/>
        <v>72.73809523809524</v>
      </c>
      <c r="BD10" s="61">
        <f>BA10/AY10%</f>
        <v>32.4034789987272</v>
      </c>
      <c r="BE10" s="54">
        <v>270.7</v>
      </c>
      <c r="BF10" s="55">
        <v>144.5</v>
      </c>
      <c r="BG10" s="56">
        <v>149.5</v>
      </c>
      <c r="BH10" s="57">
        <f t="shared" si="18"/>
        <v>5</v>
      </c>
      <c r="BI10" s="58">
        <f t="shared" si="19"/>
        <v>103.46020761245674</v>
      </c>
      <c r="BJ10" s="61">
        <f>BG10/BE10%</f>
        <v>55.227188769855935</v>
      </c>
      <c r="BK10" s="54">
        <v>806.5</v>
      </c>
      <c r="BL10" s="55">
        <v>346.8</v>
      </c>
      <c r="BM10" s="56">
        <v>370</v>
      </c>
      <c r="BN10" s="57">
        <f t="shared" si="20"/>
        <v>23.19999999999999</v>
      </c>
      <c r="BO10" s="58">
        <f t="shared" si="21"/>
        <v>106.68973471741639</v>
      </c>
      <c r="BP10" s="61">
        <f>BM10/BK10%</f>
        <v>45.87724736515809</v>
      </c>
      <c r="BQ10" s="54">
        <v>2781.9</v>
      </c>
      <c r="BR10" s="55">
        <v>1407</v>
      </c>
      <c r="BS10" s="56">
        <v>1257.6</v>
      </c>
      <c r="BT10" s="57">
        <f t="shared" si="22"/>
        <v>-149.4000000000001</v>
      </c>
      <c r="BU10" s="58">
        <f t="shared" si="23"/>
        <v>89.38166311300638</v>
      </c>
      <c r="BV10" s="61">
        <f>BS10/BQ10%</f>
        <v>45.20651353391566</v>
      </c>
      <c r="BW10" s="62">
        <f t="shared" si="24"/>
        <v>52731.299999999996</v>
      </c>
      <c r="BX10" s="63">
        <f>D10+J10+P10+V10+AB10+AH10+AN10+AT10+AZ10+BF10+BL10+BR10</f>
        <v>23275.2</v>
      </c>
      <c r="BY10" s="63">
        <f>E10+K10+Q10+W10+AC10+AI10+AO10+AU10+BA10+BG10+BM10+BS10</f>
        <v>19737</v>
      </c>
      <c r="BZ10" s="57">
        <f>BY10-BX10</f>
        <v>-3538.2000000000007</v>
      </c>
      <c r="CA10" s="58">
        <f>BY10/BX10%</f>
        <v>84.79841204372035</v>
      </c>
      <c r="CB10" s="64">
        <f>BY10/BW10%</f>
        <v>37.42938254888463</v>
      </c>
      <c r="CC10" s="65"/>
    </row>
    <row r="11" spans="1:81" ht="24.75" customHeight="1">
      <c r="A11" s="66" t="s">
        <v>29</v>
      </c>
      <c r="B11" s="53"/>
      <c r="C11" s="54">
        <v>12051.6</v>
      </c>
      <c r="D11" s="55">
        <v>5283.1</v>
      </c>
      <c r="E11" s="56">
        <v>5656.2</v>
      </c>
      <c r="F11" s="57">
        <f t="shared" si="25"/>
        <v>373.09999999999945</v>
      </c>
      <c r="G11" s="58">
        <f t="shared" si="0"/>
        <v>107.0621415456834</v>
      </c>
      <c r="H11" s="59">
        <f t="shared" si="1"/>
        <v>46.93318729463307</v>
      </c>
      <c r="I11" s="60">
        <v>81.7</v>
      </c>
      <c r="J11" s="55">
        <v>33.8</v>
      </c>
      <c r="K11" s="56">
        <v>15.3</v>
      </c>
      <c r="L11" s="57">
        <f t="shared" si="2"/>
        <v>-18.499999999999996</v>
      </c>
      <c r="M11" s="58">
        <f t="shared" si="3"/>
        <v>45.26627218934912</v>
      </c>
      <c r="N11" s="61">
        <f aca="true" t="shared" si="26" ref="N11:N31">K11/I11%</f>
        <v>18.727050183598532</v>
      </c>
      <c r="O11" s="54">
        <v>366.5</v>
      </c>
      <c r="P11" s="55">
        <v>227.1</v>
      </c>
      <c r="Q11" s="56">
        <v>243.3</v>
      </c>
      <c r="R11" s="57">
        <f t="shared" si="4"/>
        <v>16.200000000000017</v>
      </c>
      <c r="S11" s="58">
        <f t="shared" si="5"/>
        <v>107.13342140026421</v>
      </c>
      <c r="T11" s="61">
        <f aca="true" t="shared" si="27" ref="T11:T31">Q11/O11%</f>
        <v>66.38472032742156</v>
      </c>
      <c r="U11" s="54"/>
      <c r="V11" s="55"/>
      <c r="W11" s="56"/>
      <c r="X11" s="57">
        <f t="shared" si="6"/>
        <v>0</v>
      </c>
      <c r="Y11" s="58"/>
      <c r="Z11" s="61"/>
      <c r="AA11" s="54">
        <v>1.4</v>
      </c>
      <c r="AB11" s="55">
        <v>1</v>
      </c>
      <c r="AC11" s="56">
        <v>1.3</v>
      </c>
      <c r="AD11" s="57">
        <f t="shared" si="8"/>
        <v>0.30000000000000004</v>
      </c>
      <c r="AE11" s="58">
        <f t="shared" si="9"/>
        <v>130</v>
      </c>
      <c r="AF11" s="61">
        <f aca="true" t="shared" si="28" ref="AF11:AF31">AC11/AA11%</f>
        <v>92.85714285714288</v>
      </c>
      <c r="AG11" s="54">
        <v>314.3</v>
      </c>
      <c r="AH11" s="55">
        <v>138.3</v>
      </c>
      <c r="AI11" s="56">
        <v>139.3</v>
      </c>
      <c r="AJ11" s="57">
        <f t="shared" si="10"/>
        <v>1</v>
      </c>
      <c r="AK11" s="58">
        <f t="shared" si="11"/>
        <v>100.72306579898772</v>
      </c>
      <c r="AL11" s="61">
        <f aca="true" t="shared" si="29" ref="AL11:AL31">AI11/AG11%</f>
        <v>44.32071269487751</v>
      </c>
      <c r="AM11" s="54">
        <v>560</v>
      </c>
      <c r="AN11" s="55">
        <v>478.9</v>
      </c>
      <c r="AO11" s="56">
        <v>507.2</v>
      </c>
      <c r="AP11" s="57">
        <f t="shared" si="12"/>
        <v>28.30000000000001</v>
      </c>
      <c r="AQ11" s="58">
        <f t="shared" si="13"/>
        <v>105.90937565253707</v>
      </c>
      <c r="AR11" s="61">
        <f aca="true" t="shared" si="30" ref="AR11:AR31">AO11/AM11%</f>
        <v>90.57142857142857</v>
      </c>
      <c r="AS11" s="54">
        <v>211.3</v>
      </c>
      <c r="AT11" s="55">
        <v>105.1</v>
      </c>
      <c r="AU11" s="56">
        <v>52.1</v>
      </c>
      <c r="AV11" s="57">
        <f t="shared" si="14"/>
        <v>-52.99999999999999</v>
      </c>
      <c r="AW11" s="58">
        <f t="shared" si="15"/>
        <v>49.57183634633682</v>
      </c>
      <c r="AX11" s="61">
        <f aca="true" t="shared" si="31" ref="AX11:AX31">AU11/AS11%</f>
        <v>24.65688594415523</v>
      </c>
      <c r="AY11" s="54">
        <v>500.4</v>
      </c>
      <c r="AZ11" s="55">
        <v>248.2</v>
      </c>
      <c r="BA11" s="56">
        <v>236.7</v>
      </c>
      <c r="BB11" s="57">
        <f t="shared" si="16"/>
        <v>-11.5</v>
      </c>
      <c r="BC11" s="58">
        <f t="shared" si="17"/>
        <v>95.36663980660758</v>
      </c>
      <c r="BD11" s="61">
        <f aca="true" t="shared" si="32" ref="BD11:BD31">BA11/AY11%</f>
        <v>47.302158273381295</v>
      </c>
      <c r="BE11" s="54">
        <v>23.9</v>
      </c>
      <c r="BF11" s="55">
        <v>9.3</v>
      </c>
      <c r="BG11" s="56">
        <v>83.6</v>
      </c>
      <c r="BH11" s="57">
        <f t="shared" si="18"/>
        <v>74.3</v>
      </c>
      <c r="BI11" s="58">
        <f t="shared" si="19"/>
        <v>898.9247311827955</v>
      </c>
      <c r="BJ11" s="61">
        <f aca="true" t="shared" si="33" ref="BJ11:BJ31">BG11/BE11%</f>
        <v>349.79079497907946</v>
      </c>
      <c r="BK11" s="54">
        <v>120</v>
      </c>
      <c r="BL11" s="55">
        <v>24</v>
      </c>
      <c r="BM11" s="56">
        <v>33.8</v>
      </c>
      <c r="BN11" s="57">
        <f t="shared" si="20"/>
        <v>9.799999999999997</v>
      </c>
      <c r="BO11" s="58">
        <f t="shared" si="21"/>
        <v>140.83333333333331</v>
      </c>
      <c r="BP11" s="61">
        <f aca="true" t="shared" si="34" ref="BP11:BP31">BM11/BK11%</f>
        <v>28.166666666666664</v>
      </c>
      <c r="BQ11" s="54">
        <v>539.9</v>
      </c>
      <c r="BR11" s="55">
        <v>281</v>
      </c>
      <c r="BS11" s="56">
        <v>478.2</v>
      </c>
      <c r="BT11" s="57">
        <f t="shared" si="22"/>
        <v>197.2</v>
      </c>
      <c r="BU11" s="58">
        <f>BS11/BR11%</f>
        <v>170.1779359430605</v>
      </c>
      <c r="BV11" s="61">
        <f aca="true" t="shared" si="35" ref="BV11:BV31">BS11/BQ11%</f>
        <v>88.5719577699574</v>
      </c>
      <c r="BW11" s="62">
        <f t="shared" si="24"/>
        <v>14770.999999999998</v>
      </c>
      <c r="BX11" s="63">
        <f t="shared" si="24"/>
        <v>6829.800000000001</v>
      </c>
      <c r="BY11" s="63">
        <f t="shared" si="24"/>
        <v>7447.000000000001</v>
      </c>
      <c r="BZ11" s="57">
        <f aca="true" t="shared" si="36" ref="BZ11:BZ25">BY11-BX11</f>
        <v>617.1999999999998</v>
      </c>
      <c r="CA11" s="58">
        <f aca="true" t="shared" si="37" ref="CA11:CA23">BY11/BX11%</f>
        <v>109.03686784386072</v>
      </c>
      <c r="CB11" s="64">
        <f aca="true" t="shared" si="38" ref="CB11:CB31">BY11/BW11%</f>
        <v>50.41635637397605</v>
      </c>
      <c r="CC11" s="65"/>
    </row>
    <row r="12" spans="1:81" ht="12.75">
      <c r="A12" s="52" t="s">
        <v>30</v>
      </c>
      <c r="B12" s="67"/>
      <c r="C12" s="68">
        <v>137.4</v>
      </c>
      <c r="D12" s="69">
        <v>123.7</v>
      </c>
      <c r="E12" s="70">
        <v>41.2</v>
      </c>
      <c r="F12" s="57">
        <f t="shared" si="25"/>
        <v>-82.5</v>
      </c>
      <c r="G12" s="58">
        <f t="shared" si="0"/>
        <v>33.306386418755054</v>
      </c>
      <c r="H12" s="59">
        <f t="shared" si="1"/>
        <v>29.985443959243085</v>
      </c>
      <c r="I12" s="71">
        <v>39.7</v>
      </c>
      <c r="J12" s="69">
        <v>25</v>
      </c>
      <c r="K12" s="70">
        <v>4</v>
      </c>
      <c r="L12" s="57">
        <f t="shared" si="2"/>
        <v>-21</v>
      </c>
      <c r="M12" s="58">
        <f t="shared" si="3"/>
        <v>16</v>
      </c>
      <c r="N12" s="61">
        <f t="shared" si="26"/>
        <v>10.075566750629722</v>
      </c>
      <c r="O12" s="68"/>
      <c r="P12" s="69"/>
      <c r="Q12" s="70">
        <v>14.3</v>
      </c>
      <c r="R12" s="57">
        <f t="shared" si="4"/>
        <v>14.3</v>
      </c>
      <c r="S12" s="58"/>
      <c r="T12" s="61"/>
      <c r="U12" s="68">
        <v>26.2</v>
      </c>
      <c r="V12" s="69">
        <v>26.2</v>
      </c>
      <c r="W12" s="70">
        <v>37.2</v>
      </c>
      <c r="X12" s="57">
        <f t="shared" si="6"/>
        <v>11.000000000000004</v>
      </c>
      <c r="Y12" s="58">
        <f>W12/V12%</f>
        <v>141.98473282442748</v>
      </c>
      <c r="Z12" s="61">
        <f>W12/U12%</f>
        <v>141.98473282442748</v>
      </c>
      <c r="AA12" s="68">
        <v>51.9</v>
      </c>
      <c r="AB12" s="69">
        <v>51.9</v>
      </c>
      <c r="AC12" s="70">
        <v>24.5</v>
      </c>
      <c r="AD12" s="57">
        <f t="shared" si="8"/>
        <v>-27.4</v>
      </c>
      <c r="AE12" s="58">
        <f t="shared" si="9"/>
        <v>47.20616570327553</v>
      </c>
      <c r="AF12" s="61">
        <f t="shared" si="28"/>
        <v>47.20616570327553</v>
      </c>
      <c r="AG12" s="68">
        <v>56</v>
      </c>
      <c r="AH12" s="69">
        <v>50.4</v>
      </c>
      <c r="AI12" s="70">
        <v>44.5</v>
      </c>
      <c r="AJ12" s="57">
        <f t="shared" si="10"/>
        <v>-5.899999999999999</v>
      </c>
      <c r="AK12" s="58">
        <f t="shared" si="11"/>
        <v>88.2936507936508</v>
      </c>
      <c r="AL12" s="61">
        <f t="shared" si="29"/>
        <v>79.46428571428571</v>
      </c>
      <c r="AM12" s="68">
        <v>88</v>
      </c>
      <c r="AN12" s="69">
        <v>80.1</v>
      </c>
      <c r="AO12" s="70">
        <v>80.1</v>
      </c>
      <c r="AP12" s="57">
        <f t="shared" si="12"/>
        <v>0</v>
      </c>
      <c r="AQ12" s="58">
        <f t="shared" si="13"/>
        <v>100</v>
      </c>
      <c r="AR12" s="61">
        <f t="shared" si="30"/>
        <v>91.02272727272727</v>
      </c>
      <c r="AS12" s="68">
        <v>44.8</v>
      </c>
      <c r="AT12" s="69">
        <v>17.9</v>
      </c>
      <c r="AU12" s="70">
        <v>37.2</v>
      </c>
      <c r="AV12" s="57">
        <f t="shared" si="14"/>
        <v>19.300000000000004</v>
      </c>
      <c r="AW12" s="58">
        <f t="shared" si="15"/>
        <v>207.82122905027936</v>
      </c>
      <c r="AX12" s="61">
        <f t="shared" si="31"/>
        <v>83.0357142857143</v>
      </c>
      <c r="AY12" s="68">
        <v>272.5</v>
      </c>
      <c r="AZ12" s="69">
        <v>251</v>
      </c>
      <c r="BA12" s="56">
        <v>163.1</v>
      </c>
      <c r="BB12" s="57">
        <f t="shared" si="16"/>
        <v>-87.9</v>
      </c>
      <c r="BC12" s="58">
        <f t="shared" si="17"/>
        <v>64.9800796812749</v>
      </c>
      <c r="BD12" s="61">
        <f t="shared" si="32"/>
        <v>59.85321100917431</v>
      </c>
      <c r="BE12" s="68">
        <v>13.1</v>
      </c>
      <c r="BF12" s="69">
        <v>7.2</v>
      </c>
      <c r="BG12" s="70">
        <v>1.7</v>
      </c>
      <c r="BH12" s="57">
        <f t="shared" si="18"/>
        <v>-5.5</v>
      </c>
      <c r="BI12" s="58"/>
      <c r="BJ12" s="61">
        <f t="shared" si="33"/>
        <v>12.977099236641221</v>
      </c>
      <c r="BK12" s="68">
        <v>38.5</v>
      </c>
      <c r="BL12" s="69">
        <v>33.9</v>
      </c>
      <c r="BM12" s="70">
        <v>43.2</v>
      </c>
      <c r="BN12" s="57">
        <f t="shared" si="20"/>
        <v>9.300000000000004</v>
      </c>
      <c r="BO12" s="58">
        <f t="shared" si="21"/>
        <v>127.43362831858408</v>
      </c>
      <c r="BP12" s="61">
        <f t="shared" si="34"/>
        <v>112.20779220779221</v>
      </c>
      <c r="BQ12" s="68"/>
      <c r="BR12" s="69"/>
      <c r="BS12" s="70">
        <v>0.7</v>
      </c>
      <c r="BT12" s="57">
        <f t="shared" si="22"/>
        <v>0.7</v>
      </c>
      <c r="BU12" s="58"/>
      <c r="BV12" s="61"/>
      <c r="BW12" s="62">
        <f t="shared" si="24"/>
        <v>768.1</v>
      </c>
      <c r="BX12" s="63">
        <f t="shared" si="24"/>
        <v>667.3</v>
      </c>
      <c r="BY12" s="63">
        <f t="shared" si="24"/>
        <v>491.7</v>
      </c>
      <c r="BZ12" s="57">
        <f t="shared" si="36"/>
        <v>-175.59999999999997</v>
      </c>
      <c r="CA12" s="58">
        <f t="shared" si="37"/>
        <v>73.68499925071183</v>
      </c>
      <c r="CB12" s="64">
        <f t="shared" si="38"/>
        <v>64.01510220023434</v>
      </c>
      <c r="CC12" s="65"/>
    </row>
    <row r="13" spans="1:81" ht="12.75">
      <c r="A13" s="72" t="s">
        <v>31</v>
      </c>
      <c r="B13" s="67"/>
      <c r="C13" s="68">
        <v>5346.9</v>
      </c>
      <c r="D13" s="69">
        <v>334.6</v>
      </c>
      <c r="E13" s="70">
        <v>61.1</v>
      </c>
      <c r="F13" s="57">
        <f t="shared" si="25"/>
        <v>-273.5</v>
      </c>
      <c r="G13" s="58">
        <f t="shared" si="0"/>
        <v>18.260609683203825</v>
      </c>
      <c r="H13" s="59">
        <f t="shared" si="1"/>
        <v>1.1427182105519087</v>
      </c>
      <c r="I13" s="71">
        <v>32.1</v>
      </c>
      <c r="J13" s="69">
        <v>4</v>
      </c>
      <c r="K13" s="70">
        <v>4.8</v>
      </c>
      <c r="L13" s="57">
        <f t="shared" si="2"/>
        <v>0.7999999999999998</v>
      </c>
      <c r="M13" s="58">
        <f t="shared" si="3"/>
        <v>120</v>
      </c>
      <c r="N13" s="61">
        <f t="shared" si="26"/>
        <v>14.953271028037383</v>
      </c>
      <c r="O13" s="68">
        <v>147.3</v>
      </c>
      <c r="P13" s="69">
        <v>19.6</v>
      </c>
      <c r="Q13" s="70">
        <v>5.6</v>
      </c>
      <c r="R13" s="57">
        <f t="shared" si="4"/>
        <v>-14.000000000000002</v>
      </c>
      <c r="S13" s="58">
        <f t="shared" si="5"/>
        <v>28.57142857142857</v>
      </c>
      <c r="T13" s="61">
        <f t="shared" si="27"/>
        <v>3.8017651052274264</v>
      </c>
      <c r="U13" s="68">
        <v>37.6</v>
      </c>
      <c r="V13" s="69">
        <v>0.8</v>
      </c>
      <c r="W13" s="70">
        <v>0.4</v>
      </c>
      <c r="X13" s="57">
        <f t="shared" si="6"/>
        <v>-0.4</v>
      </c>
      <c r="Y13" s="58">
        <f>W13/V13%</f>
        <v>50</v>
      </c>
      <c r="Z13" s="61">
        <f>W13/U13%</f>
        <v>1.0638297872340425</v>
      </c>
      <c r="AA13" s="68">
        <v>35.4</v>
      </c>
      <c r="AB13" s="69">
        <v>1.4</v>
      </c>
      <c r="AC13" s="70">
        <v>0.3</v>
      </c>
      <c r="AD13" s="57">
        <f t="shared" si="8"/>
        <v>-1.0999999999999999</v>
      </c>
      <c r="AE13" s="58">
        <f t="shared" si="9"/>
        <v>21.42857142857143</v>
      </c>
      <c r="AF13" s="61">
        <f t="shared" si="28"/>
        <v>0.847457627118644</v>
      </c>
      <c r="AG13" s="68">
        <v>155.6</v>
      </c>
      <c r="AH13" s="69">
        <v>3.7</v>
      </c>
      <c r="AI13" s="70">
        <v>0.9</v>
      </c>
      <c r="AJ13" s="57">
        <f t="shared" si="10"/>
        <v>-2.8000000000000003</v>
      </c>
      <c r="AK13" s="58">
        <f t="shared" si="11"/>
        <v>24.324324324324323</v>
      </c>
      <c r="AL13" s="61">
        <f t="shared" si="29"/>
        <v>0.5784061696658097</v>
      </c>
      <c r="AM13" s="68">
        <v>94.3</v>
      </c>
      <c r="AN13" s="69">
        <v>4.7</v>
      </c>
      <c r="AO13" s="70">
        <v>4</v>
      </c>
      <c r="AP13" s="57">
        <f t="shared" si="12"/>
        <v>-0.7000000000000002</v>
      </c>
      <c r="AQ13" s="58">
        <f t="shared" si="13"/>
        <v>85.1063829787234</v>
      </c>
      <c r="AR13" s="61">
        <f t="shared" si="30"/>
        <v>4.241781548250265</v>
      </c>
      <c r="AS13" s="68">
        <v>61.8</v>
      </c>
      <c r="AT13" s="69">
        <v>3</v>
      </c>
      <c r="AU13" s="70">
        <v>1.8</v>
      </c>
      <c r="AV13" s="57">
        <f t="shared" si="14"/>
        <v>-1.2</v>
      </c>
      <c r="AW13" s="58">
        <f t="shared" si="15"/>
        <v>60.00000000000001</v>
      </c>
      <c r="AX13" s="61">
        <f t="shared" si="31"/>
        <v>2.912621359223301</v>
      </c>
      <c r="AY13" s="68">
        <v>861.6</v>
      </c>
      <c r="AZ13" s="69">
        <v>5</v>
      </c>
      <c r="BA13" s="56">
        <v>1.7</v>
      </c>
      <c r="BB13" s="57">
        <f t="shared" si="16"/>
        <v>-3.3</v>
      </c>
      <c r="BC13" s="58">
        <f t="shared" si="17"/>
        <v>34</v>
      </c>
      <c r="BD13" s="61">
        <f t="shared" si="32"/>
        <v>0.19730733519034355</v>
      </c>
      <c r="BE13" s="68">
        <v>51.2</v>
      </c>
      <c r="BF13" s="69">
        <v>2</v>
      </c>
      <c r="BG13" s="70">
        <v>0.3</v>
      </c>
      <c r="BH13" s="57">
        <f t="shared" si="18"/>
        <v>-1.7</v>
      </c>
      <c r="BI13" s="58">
        <f t="shared" si="19"/>
        <v>15</v>
      </c>
      <c r="BJ13" s="61">
        <f t="shared" si="33"/>
        <v>0.5859375</v>
      </c>
      <c r="BK13" s="68">
        <v>71.1</v>
      </c>
      <c r="BL13" s="69">
        <v>26</v>
      </c>
      <c r="BM13" s="70">
        <v>4.7</v>
      </c>
      <c r="BN13" s="57">
        <f t="shared" si="20"/>
        <v>-21.3</v>
      </c>
      <c r="BO13" s="58">
        <f t="shared" si="21"/>
        <v>18.076923076923077</v>
      </c>
      <c r="BP13" s="61">
        <f t="shared" si="34"/>
        <v>6.610407876230662</v>
      </c>
      <c r="BQ13" s="68">
        <v>402.5</v>
      </c>
      <c r="BR13" s="69">
        <v>18</v>
      </c>
      <c r="BS13" s="70">
        <v>10.3</v>
      </c>
      <c r="BT13" s="57">
        <f t="shared" si="22"/>
        <v>-7.699999999999999</v>
      </c>
      <c r="BU13" s="58">
        <f t="shared" si="23"/>
        <v>57.22222222222223</v>
      </c>
      <c r="BV13" s="61">
        <f t="shared" si="35"/>
        <v>2.559006211180124</v>
      </c>
      <c r="BW13" s="62">
        <f t="shared" si="24"/>
        <v>7297.4000000000015</v>
      </c>
      <c r="BX13" s="63">
        <f t="shared" si="24"/>
        <v>422.8</v>
      </c>
      <c r="BY13" s="63">
        <f t="shared" si="24"/>
        <v>95.9</v>
      </c>
      <c r="BZ13" s="57">
        <f t="shared" si="36"/>
        <v>-326.9</v>
      </c>
      <c r="CA13" s="58">
        <f t="shared" si="37"/>
        <v>22.682119205298015</v>
      </c>
      <c r="CB13" s="64">
        <f t="shared" si="38"/>
        <v>1.3141666895058512</v>
      </c>
      <c r="CC13" s="65"/>
    </row>
    <row r="14" spans="1:81" s="80" customFormat="1" ht="12.75">
      <c r="A14" s="73" t="s">
        <v>32</v>
      </c>
      <c r="B14" s="74"/>
      <c r="C14" s="75">
        <v>28960.3</v>
      </c>
      <c r="D14" s="76">
        <v>14452.3</v>
      </c>
      <c r="E14" s="77">
        <v>13811</v>
      </c>
      <c r="F14" s="57">
        <f t="shared" si="25"/>
        <v>-641.2999999999993</v>
      </c>
      <c r="G14" s="58">
        <f t="shared" si="0"/>
        <v>95.56264400822015</v>
      </c>
      <c r="H14" s="59">
        <f t="shared" si="1"/>
        <v>47.68942310680483</v>
      </c>
      <c r="I14" s="78">
        <v>2202.3</v>
      </c>
      <c r="J14" s="76">
        <v>150</v>
      </c>
      <c r="K14" s="77">
        <v>419.7</v>
      </c>
      <c r="L14" s="57">
        <f t="shared" si="2"/>
        <v>269.7</v>
      </c>
      <c r="M14" s="58">
        <f t="shared" si="3"/>
        <v>279.8</v>
      </c>
      <c r="N14" s="61">
        <f t="shared" si="26"/>
        <v>19.057349134995228</v>
      </c>
      <c r="O14" s="75">
        <v>2828.6</v>
      </c>
      <c r="P14" s="76">
        <v>985.7</v>
      </c>
      <c r="Q14" s="77">
        <v>1013.2</v>
      </c>
      <c r="R14" s="57">
        <f t="shared" si="4"/>
        <v>27.5</v>
      </c>
      <c r="S14" s="58">
        <f t="shared" si="5"/>
        <v>102.78989550573196</v>
      </c>
      <c r="T14" s="61">
        <f t="shared" si="27"/>
        <v>35.819840203634314</v>
      </c>
      <c r="U14" s="75">
        <v>2537.1</v>
      </c>
      <c r="V14" s="76">
        <v>60.3</v>
      </c>
      <c r="W14" s="77">
        <v>191.1</v>
      </c>
      <c r="X14" s="57">
        <f t="shared" si="6"/>
        <v>130.8</v>
      </c>
      <c r="Y14" s="58">
        <f t="shared" si="7"/>
        <v>316.9154228855721</v>
      </c>
      <c r="Z14" s="61">
        <f>W14/U14%</f>
        <v>7.53222182807142</v>
      </c>
      <c r="AA14" s="75">
        <v>4079.5</v>
      </c>
      <c r="AB14" s="76">
        <v>219</v>
      </c>
      <c r="AC14" s="77">
        <v>235.5</v>
      </c>
      <c r="AD14" s="57">
        <f t="shared" si="8"/>
        <v>16.5</v>
      </c>
      <c r="AE14" s="58">
        <f t="shared" si="9"/>
        <v>107.53424657534246</v>
      </c>
      <c r="AF14" s="61">
        <f t="shared" si="28"/>
        <v>5.772766270376271</v>
      </c>
      <c r="AG14" s="75">
        <v>1011</v>
      </c>
      <c r="AH14" s="76">
        <v>298.5</v>
      </c>
      <c r="AI14" s="77">
        <v>284.7</v>
      </c>
      <c r="AJ14" s="57">
        <f t="shared" si="10"/>
        <v>-13.800000000000011</v>
      </c>
      <c r="AK14" s="58">
        <f t="shared" si="11"/>
        <v>95.37688442211055</v>
      </c>
      <c r="AL14" s="61">
        <f t="shared" si="29"/>
        <v>28.160237388724035</v>
      </c>
      <c r="AM14" s="75">
        <v>2352.1</v>
      </c>
      <c r="AN14" s="76">
        <v>319.9</v>
      </c>
      <c r="AO14" s="77">
        <v>293.1</v>
      </c>
      <c r="AP14" s="57">
        <f t="shared" si="12"/>
        <v>-26.799999999999955</v>
      </c>
      <c r="AQ14" s="58">
        <f t="shared" si="13"/>
        <v>91.62238199437326</v>
      </c>
      <c r="AR14" s="61">
        <f t="shared" si="30"/>
        <v>12.461204880744868</v>
      </c>
      <c r="AS14" s="75">
        <v>2547.2</v>
      </c>
      <c r="AT14" s="76">
        <v>183.8</v>
      </c>
      <c r="AU14" s="77">
        <v>93.1</v>
      </c>
      <c r="AV14" s="57">
        <f t="shared" si="14"/>
        <v>-90.70000000000002</v>
      </c>
      <c r="AW14" s="58">
        <f t="shared" si="15"/>
        <v>50.652883569096836</v>
      </c>
      <c r="AX14" s="61">
        <f t="shared" si="31"/>
        <v>3.654993718592965</v>
      </c>
      <c r="AY14" s="75">
        <v>2733.8</v>
      </c>
      <c r="AZ14" s="76">
        <v>218.8</v>
      </c>
      <c r="BA14" s="56">
        <v>390.3</v>
      </c>
      <c r="BB14" s="57">
        <f t="shared" si="16"/>
        <v>171.5</v>
      </c>
      <c r="BC14" s="58">
        <f t="shared" si="17"/>
        <v>178.382084095064</v>
      </c>
      <c r="BD14" s="61">
        <f t="shared" si="32"/>
        <v>14.27683078498793</v>
      </c>
      <c r="BE14" s="75">
        <v>1559.1</v>
      </c>
      <c r="BF14" s="76">
        <v>133.5</v>
      </c>
      <c r="BG14" s="77">
        <v>97.6</v>
      </c>
      <c r="BH14" s="57">
        <f t="shared" si="18"/>
        <v>-35.900000000000006</v>
      </c>
      <c r="BI14" s="58">
        <f t="shared" si="19"/>
        <v>73.10861423220973</v>
      </c>
      <c r="BJ14" s="61">
        <f t="shared" si="33"/>
        <v>6.260021807453017</v>
      </c>
      <c r="BK14" s="75">
        <v>1601.9</v>
      </c>
      <c r="BL14" s="76">
        <v>369.9</v>
      </c>
      <c r="BM14" s="77">
        <v>178.5</v>
      </c>
      <c r="BN14" s="57">
        <f t="shared" si="20"/>
        <v>-191.39999999999998</v>
      </c>
      <c r="BO14" s="58">
        <f t="shared" si="21"/>
        <v>48.25628548256286</v>
      </c>
      <c r="BP14" s="61">
        <f t="shared" si="34"/>
        <v>11.143017666521004</v>
      </c>
      <c r="BQ14" s="75">
        <v>3788.5</v>
      </c>
      <c r="BR14" s="76">
        <v>1470.5</v>
      </c>
      <c r="BS14" s="77">
        <v>1286.4</v>
      </c>
      <c r="BT14" s="57">
        <f t="shared" si="22"/>
        <v>-184.0999999999999</v>
      </c>
      <c r="BU14" s="58">
        <f t="shared" si="23"/>
        <v>87.48044882692962</v>
      </c>
      <c r="BV14" s="61">
        <f t="shared" si="35"/>
        <v>33.95539131582421</v>
      </c>
      <c r="BW14" s="62">
        <f t="shared" si="24"/>
        <v>56201.399999999994</v>
      </c>
      <c r="BX14" s="63">
        <f t="shared" si="24"/>
        <v>18862.2</v>
      </c>
      <c r="BY14" s="63">
        <f t="shared" si="24"/>
        <v>18294.200000000004</v>
      </c>
      <c r="BZ14" s="57">
        <f t="shared" si="36"/>
        <v>-567.9999999999964</v>
      </c>
      <c r="CA14" s="58">
        <f t="shared" si="37"/>
        <v>96.9886863674439</v>
      </c>
      <c r="CB14" s="64">
        <f t="shared" si="38"/>
        <v>32.55114641272283</v>
      </c>
      <c r="CC14" s="79"/>
    </row>
    <row r="15" spans="1:81" ht="12.75" customHeight="1">
      <c r="A15" s="81" t="s">
        <v>33</v>
      </c>
      <c r="B15" s="82"/>
      <c r="C15" s="75"/>
      <c r="D15" s="83"/>
      <c r="E15" s="84"/>
      <c r="F15" s="57">
        <f t="shared" si="25"/>
        <v>0</v>
      </c>
      <c r="G15" s="58"/>
      <c r="H15" s="59"/>
      <c r="I15" s="78">
        <v>53.8</v>
      </c>
      <c r="J15" s="83">
        <v>22</v>
      </c>
      <c r="K15" s="84">
        <v>12.6</v>
      </c>
      <c r="L15" s="57">
        <f t="shared" si="2"/>
        <v>-9.4</v>
      </c>
      <c r="M15" s="58">
        <f t="shared" si="3"/>
        <v>57.27272727272727</v>
      </c>
      <c r="N15" s="61">
        <f t="shared" si="26"/>
        <v>23.42007434944238</v>
      </c>
      <c r="O15" s="75">
        <v>81</v>
      </c>
      <c r="P15" s="83">
        <v>40.4</v>
      </c>
      <c r="Q15" s="84">
        <v>40.4</v>
      </c>
      <c r="R15" s="57">
        <f t="shared" si="4"/>
        <v>0</v>
      </c>
      <c r="S15" s="58">
        <f t="shared" si="5"/>
        <v>100</v>
      </c>
      <c r="T15" s="61">
        <f t="shared" si="27"/>
        <v>49.87654320987654</v>
      </c>
      <c r="U15" s="75">
        <v>17.5</v>
      </c>
      <c r="V15" s="83">
        <v>8.8</v>
      </c>
      <c r="W15" s="84">
        <v>5</v>
      </c>
      <c r="X15" s="57">
        <f t="shared" si="6"/>
        <v>-3.8000000000000007</v>
      </c>
      <c r="Y15" s="58">
        <f t="shared" si="7"/>
        <v>56.81818181818181</v>
      </c>
      <c r="Z15" s="61">
        <f>W15/U15%</f>
        <v>28.571428571428573</v>
      </c>
      <c r="AA15" s="75">
        <v>25.8</v>
      </c>
      <c r="AB15" s="83">
        <v>13</v>
      </c>
      <c r="AC15" s="84">
        <v>15.3</v>
      </c>
      <c r="AD15" s="57">
        <f t="shared" si="8"/>
        <v>2.3000000000000007</v>
      </c>
      <c r="AE15" s="58">
        <f t="shared" si="9"/>
        <v>117.6923076923077</v>
      </c>
      <c r="AF15" s="61">
        <f t="shared" si="28"/>
        <v>59.30232558139535</v>
      </c>
      <c r="AG15" s="75">
        <v>65.3</v>
      </c>
      <c r="AH15" s="83">
        <v>32.6</v>
      </c>
      <c r="AI15" s="84">
        <v>32.8</v>
      </c>
      <c r="AJ15" s="57">
        <f t="shared" si="10"/>
        <v>0.19999999999999574</v>
      </c>
      <c r="AK15" s="58">
        <f t="shared" si="11"/>
        <v>100.61349693251533</v>
      </c>
      <c r="AL15" s="61">
        <f t="shared" si="29"/>
        <v>50.229709035222044</v>
      </c>
      <c r="AM15" s="75">
        <v>8</v>
      </c>
      <c r="AN15" s="83">
        <v>5.5</v>
      </c>
      <c r="AO15" s="84">
        <v>9.8</v>
      </c>
      <c r="AP15" s="57">
        <f t="shared" si="12"/>
        <v>4.300000000000001</v>
      </c>
      <c r="AQ15" s="58">
        <f t="shared" si="13"/>
        <v>178.1818181818182</v>
      </c>
      <c r="AR15" s="61">
        <f t="shared" si="30"/>
        <v>122.5</v>
      </c>
      <c r="AS15" s="75">
        <v>26.6</v>
      </c>
      <c r="AT15" s="83">
        <v>13.3</v>
      </c>
      <c r="AU15" s="84">
        <v>13.8</v>
      </c>
      <c r="AV15" s="57">
        <f t="shared" si="14"/>
        <v>0.5</v>
      </c>
      <c r="AW15" s="58">
        <f t="shared" si="15"/>
        <v>103.7593984962406</v>
      </c>
      <c r="AX15" s="61">
        <f t="shared" si="31"/>
        <v>51.8796992481203</v>
      </c>
      <c r="AY15" s="75">
        <v>14.2</v>
      </c>
      <c r="AZ15" s="83">
        <v>7.1</v>
      </c>
      <c r="BA15" s="56">
        <v>6.3</v>
      </c>
      <c r="BB15" s="57">
        <f t="shared" si="16"/>
        <v>-0.7999999999999998</v>
      </c>
      <c r="BC15" s="58">
        <f t="shared" si="17"/>
        <v>88.73239436619718</v>
      </c>
      <c r="BD15" s="61">
        <f t="shared" si="32"/>
        <v>44.36619718309859</v>
      </c>
      <c r="BE15" s="75">
        <v>18.3</v>
      </c>
      <c r="BF15" s="83">
        <v>7.3</v>
      </c>
      <c r="BG15" s="84">
        <v>9.2</v>
      </c>
      <c r="BH15" s="57">
        <f t="shared" si="18"/>
        <v>1.8999999999999995</v>
      </c>
      <c r="BI15" s="58">
        <f t="shared" si="19"/>
        <v>126.02739726027397</v>
      </c>
      <c r="BJ15" s="61">
        <f t="shared" si="33"/>
        <v>50.27322404371584</v>
      </c>
      <c r="BK15" s="75">
        <v>69.9</v>
      </c>
      <c r="BL15" s="83">
        <v>35</v>
      </c>
      <c r="BM15" s="84">
        <v>25.3</v>
      </c>
      <c r="BN15" s="57">
        <f t="shared" si="20"/>
        <v>-9.7</v>
      </c>
      <c r="BO15" s="58">
        <f t="shared" si="21"/>
        <v>72.28571428571429</v>
      </c>
      <c r="BP15" s="61">
        <f t="shared" si="34"/>
        <v>36.19456366237482</v>
      </c>
      <c r="BQ15" s="75">
        <v>94.6</v>
      </c>
      <c r="BR15" s="83">
        <v>46</v>
      </c>
      <c r="BS15" s="84">
        <v>48.5</v>
      </c>
      <c r="BT15" s="57">
        <f t="shared" si="22"/>
        <v>2.5</v>
      </c>
      <c r="BU15" s="58">
        <f t="shared" si="23"/>
        <v>105.43478260869564</v>
      </c>
      <c r="BV15" s="61">
        <f t="shared" si="35"/>
        <v>51.26849894291755</v>
      </c>
      <c r="BW15" s="62">
        <f t="shared" si="24"/>
        <v>475.0000000000001</v>
      </c>
      <c r="BX15" s="63">
        <f t="shared" si="24"/>
        <v>231.00000000000003</v>
      </c>
      <c r="BY15" s="63">
        <f t="shared" si="24"/>
        <v>219</v>
      </c>
      <c r="BZ15" s="57">
        <f t="shared" si="36"/>
        <v>-12.000000000000028</v>
      </c>
      <c r="CA15" s="58">
        <f t="shared" si="37"/>
        <v>94.80519480519479</v>
      </c>
      <c r="CB15" s="64">
        <f t="shared" si="38"/>
        <v>46.105263157894726</v>
      </c>
      <c r="CC15" s="65"/>
    </row>
    <row r="16" spans="1:81" ht="21.75" customHeight="1">
      <c r="A16" s="81" t="s">
        <v>34</v>
      </c>
      <c r="B16" s="82"/>
      <c r="C16" s="75"/>
      <c r="D16" s="83"/>
      <c r="E16" s="85"/>
      <c r="F16" s="57">
        <f t="shared" si="25"/>
        <v>0</v>
      </c>
      <c r="G16" s="58"/>
      <c r="H16" s="59"/>
      <c r="I16" s="78"/>
      <c r="J16" s="83"/>
      <c r="K16" s="85"/>
      <c r="L16" s="57">
        <f t="shared" si="2"/>
        <v>0</v>
      </c>
      <c r="M16" s="58"/>
      <c r="N16" s="61"/>
      <c r="O16" s="75"/>
      <c r="P16" s="83"/>
      <c r="Q16" s="85">
        <v>0</v>
      </c>
      <c r="R16" s="57">
        <f t="shared" si="4"/>
        <v>0</v>
      </c>
      <c r="S16" s="58"/>
      <c r="T16" s="61"/>
      <c r="U16" s="75"/>
      <c r="V16" s="83"/>
      <c r="W16" s="85"/>
      <c r="X16" s="57">
        <f t="shared" si="6"/>
        <v>0</v>
      </c>
      <c r="Y16" s="58"/>
      <c r="Z16" s="61"/>
      <c r="AA16" s="75"/>
      <c r="AB16" s="83"/>
      <c r="AC16" s="85"/>
      <c r="AD16" s="57">
        <f t="shared" si="8"/>
        <v>0</v>
      </c>
      <c r="AE16" s="58"/>
      <c r="AF16" s="61"/>
      <c r="AG16" s="75"/>
      <c r="AH16" s="83"/>
      <c r="AI16" s="85"/>
      <c r="AJ16" s="57">
        <f t="shared" si="10"/>
        <v>0</v>
      </c>
      <c r="AK16" s="58"/>
      <c r="AL16" s="61"/>
      <c r="AM16" s="75"/>
      <c r="AN16" s="83"/>
      <c r="AO16" s="85"/>
      <c r="AP16" s="57">
        <f t="shared" si="12"/>
        <v>0</v>
      </c>
      <c r="AQ16" s="58"/>
      <c r="AR16" s="61"/>
      <c r="AS16" s="75"/>
      <c r="AT16" s="83"/>
      <c r="AU16" s="85">
        <v>0</v>
      </c>
      <c r="AV16" s="57">
        <f t="shared" si="14"/>
        <v>0</v>
      </c>
      <c r="AW16" s="58"/>
      <c r="AX16" s="61"/>
      <c r="AY16" s="75"/>
      <c r="AZ16" s="83"/>
      <c r="BA16" s="56">
        <f>'[1]01.04.12(ут)'!BA16*1.15</f>
        <v>0</v>
      </c>
      <c r="BB16" s="57">
        <f t="shared" si="16"/>
        <v>0</v>
      </c>
      <c r="BC16" s="58"/>
      <c r="BD16" s="61"/>
      <c r="BE16" s="75"/>
      <c r="BF16" s="83"/>
      <c r="BG16" s="85"/>
      <c r="BH16" s="57">
        <f t="shared" si="18"/>
        <v>0</v>
      </c>
      <c r="BI16" s="58"/>
      <c r="BJ16" s="61"/>
      <c r="BK16" s="75"/>
      <c r="BL16" s="83"/>
      <c r="BM16" s="85"/>
      <c r="BN16" s="57">
        <f t="shared" si="20"/>
        <v>0</v>
      </c>
      <c r="BO16" s="58"/>
      <c r="BP16" s="61"/>
      <c r="BQ16" s="75"/>
      <c r="BR16" s="83"/>
      <c r="BS16" s="85"/>
      <c r="BT16" s="57">
        <f t="shared" si="22"/>
        <v>0</v>
      </c>
      <c r="BU16" s="58"/>
      <c r="BV16" s="61"/>
      <c r="BW16" s="62">
        <f t="shared" si="24"/>
        <v>0</v>
      </c>
      <c r="BX16" s="63">
        <f t="shared" si="24"/>
        <v>0</v>
      </c>
      <c r="BY16" s="63">
        <f t="shared" si="24"/>
        <v>0</v>
      </c>
      <c r="BZ16" s="57">
        <f t="shared" si="36"/>
        <v>0</v>
      </c>
      <c r="CA16" s="58"/>
      <c r="CB16" s="64"/>
      <c r="CC16" s="65"/>
    </row>
    <row r="17" spans="1:81" s="96" customFormat="1" ht="21.75" customHeight="1">
      <c r="A17" s="86" t="s">
        <v>35</v>
      </c>
      <c r="B17" s="87"/>
      <c r="C17" s="88">
        <f>SUM(C18:C25)</f>
        <v>4280.400000000001</v>
      </c>
      <c r="D17" s="89">
        <f>SUM(D18:D25)</f>
        <v>1950.6999999999998</v>
      </c>
      <c r="E17" s="90">
        <f>SUM(E18:E25)</f>
        <v>1593.6</v>
      </c>
      <c r="F17" s="91">
        <f t="shared" si="25"/>
        <v>-357.0999999999999</v>
      </c>
      <c r="G17" s="92">
        <f>E17/D17%</f>
        <v>81.69375096119342</v>
      </c>
      <c r="H17" s="48">
        <f>E17/C17%</f>
        <v>37.230165405102326</v>
      </c>
      <c r="I17" s="93">
        <f>SUM(I18:I25)</f>
        <v>753.4</v>
      </c>
      <c r="J17" s="89">
        <f>SUM(J18:J25)</f>
        <v>240</v>
      </c>
      <c r="K17" s="90">
        <f>SUM(K18:K25)</f>
        <v>204.1</v>
      </c>
      <c r="L17" s="91">
        <f t="shared" si="2"/>
        <v>-35.900000000000006</v>
      </c>
      <c r="M17" s="92">
        <f>K17/J17%</f>
        <v>85.04166666666667</v>
      </c>
      <c r="N17" s="49">
        <f t="shared" si="26"/>
        <v>27.090522962569683</v>
      </c>
      <c r="O17" s="88">
        <f>SUM(O18:O25)</f>
        <v>1068</v>
      </c>
      <c r="P17" s="89">
        <f>SUM(P18:P25)</f>
        <v>571</v>
      </c>
      <c r="Q17" s="90">
        <f>SUM(Q18:Q25)</f>
        <v>4765.2</v>
      </c>
      <c r="R17" s="91">
        <f t="shared" si="4"/>
        <v>4194.2</v>
      </c>
      <c r="S17" s="92">
        <f>Q17/P17%</f>
        <v>834.5359019264448</v>
      </c>
      <c r="T17" s="49">
        <f t="shared" si="27"/>
        <v>446.17977528089887</v>
      </c>
      <c r="U17" s="88">
        <f>SUM(U18:U25)</f>
        <v>2293.1</v>
      </c>
      <c r="V17" s="89">
        <f>SUM(V18:V25)</f>
        <v>1146.6</v>
      </c>
      <c r="W17" s="90">
        <f>SUM(W18:W25)</f>
        <v>924.7</v>
      </c>
      <c r="X17" s="91">
        <f t="shared" si="6"/>
        <v>-221.89999999999986</v>
      </c>
      <c r="Y17" s="92">
        <f>W17/V17%</f>
        <v>80.64713064713065</v>
      </c>
      <c r="Z17" s="49">
        <f>W17/U17%</f>
        <v>40.3253237974794</v>
      </c>
      <c r="AA17" s="88">
        <f>SUM(AA18:AA25)</f>
        <v>904.6</v>
      </c>
      <c r="AB17" s="89">
        <f>SUM(AB18:AB25)</f>
        <v>232.1</v>
      </c>
      <c r="AC17" s="90">
        <f>SUM(AC18:AC25)</f>
        <v>215.5</v>
      </c>
      <c r="AD17" s="91">
        <f t="shared" si="8"/>
        <v>-16.599999999999994</v>
      </c>
      <c r="AE17" s="92">
        <f>AC17/AB17%</f>
        <v>92.84791038345541</v>
      </c>
      <c r="AF17" s="49">
        <f t="shared" si="28"/>
        <v>23.82268405925271</v>
      </c>
      <c r="AG17" s="88">
        <f>SUM(AG18:AG25)</f>
        <v>736.6999999999999</v>
      </c>
      <c r="AH17" s="89">
        <f>SUM(AH18:AH25)</f>
        <v>368.4</v>
      </c>
      <c r="AI17" s="90">
        <f>SUM(AI18:AI25)</f>
        <v>353.29999999999995</v>
      </c>
      <c r="AJ17" s="91">
        <f t="shared" si="10"/>
        <v>-15.100000000000023</v>
      </c>
      <c r="AK17" s="92">
        <f>AI17/AH17%</f>
        <v>95.90119435396308</v>
      </c>
      <c r="AL17" s="49">
        <f t="shared" si="29"/>
        <v>47.957106013302564</v>
      </c>
      <c r="AM17" s="88">
        <f>SUM(AM18:AM25)</f>
        <v>867.1</v>
      </c>
      <c r="AN17" s="89">
        <f>SUM(AN18:AN25)</f>
        <v>438.8</v>
      </c>
      <c r="AO17" s="90">
        <f>SUM(AO18:AO25)</f>
        <v>329.20000000000005</v>
      </c>
      <c r="AP17" s="91">
        <f t="shared" si="12"/>
        <v>-109.59999999999997</v>
      </c>
      <c r="AQ17" s="92">
        <f>AO17/AN17%</f>
        <v>75.02278942570648</v>
      </c>
      <c r="AR17" s="49">
        <f t="shared" si="30"/>
        <v>37.96563256833123</v>
      </c>
      <c r="AS17" s="88">
        <f>SUM(AS18:AS25)</f>
        <v>155.4</v>
      </c>
      <c r="AT17" s="89">
        <f>SUM(AT18:AT25)</f>
        <v>64.9</v>
      </c>
      <c r="AU17" s="90">
        <f>SUM(AU18:AU25)</f>
        <v>344.9</v>
      </c>
      <c r="AV17" s="91">
        <f t="shared" si="14"/>
        <v>280</v>
      </c>
      <c r="AW17" s="92">
        <f>AU17/AT17%</f>
        <v>531.4329738058551</v>
      </c>
      <c r="AX17" s="49">
        <f t="shared" si="31"/>
        <v>221.94337194337191</v>
      </c>
      <c r="AY17" s="88">
        <f>SUM(AY18:AY25)</f>
        <v>2382.4</v>
      </c>
      <c r="AZ17" s="89">
        <f>SUM(AZ18:AZ25)</f>
        <v>1211.8</v>
      </c>
      <c r="BA17" s="90">
        <f>SUM(BA18:BA25)</f>
        <v>1127.6</v>
      </c>
      <c r="BB17" s="91">
        <f t="shared" si="16"/>
        <v>-84.20000000000005</v>
      </c>
      <c r="BC17" s="92">
        <f>BA17/AZ17%</f>
        <v>93.05165868955272</v>
      </c>
      <c r="BD17" s="49">
        <f t="shared" si="32"/>
        <v>47.33042310275352</v>
      </c>
      <c r="BE17" s="88">
        <f>SUM(BE18:BE25)</f>
        <v>33.6</v>
      </c>
      <c r="BF17" s="89">
        <f>SUM(BF18:BF25)</f>
        <v>13.5</v>
      </c>
      <c r="BG17" s="90">
        <f>SUM(BG18:BG25)</f>
        <v>14.6</v>
      </c>
      <c r="BH17" s="91">
        <f t="shared" si="18"/>
        <v>1.0999999999999996</v>
      </c>
      <c r="BI17" s="92">
        <f>BG17/BF17%</f>
        <v>108.14814814814814</v>
      </c>
      <c r="BJ17" s="49">
        <f t="shared" si="33"/>
        <v>43.45238095238095</v>
      </c>
      <c r="BK17" s="88">
        <f>SUM(BK18:BK25)</f>
        <v>1236</v>
      </c>
      <c r="BL17" s="89">
        <f>SUM(BL18:BL25)</f>
        <v>618</v>
      </c>
      <c r="BM17" s="90">
        <f>SUM(BM18:BM25)</f>
        <v>365.2</v>
      </c>
      <c r="BN17" s="91">
        <f t="shared" si="20"/>
        <v>-252.8</v>
      </c>
      <c r="BO17" s="92">
        <f>BM17/BL17%</f>
        <v>59.09385113268608</v>
      </c>
      <c r="BP17" s="49">
        <f t="shared" si="34"/>
        <v>29.54692556634304</v>
      </c>
      <c r="BQ17" s="88">
        <f>SUM(BQ18:BQ25)</f>
        <v>303.1</v>
      </c>
      <c r="BR17" s="89">
        <f>SUM(BR18:BR25)</f>
        <v>151.6</v>
      </c>
      <c r="BS17" s="90">
        <f>SUM(BS18:BS25)</f>
        <v>497.2</v>
      </c>
      <c r="BT17" s="91">
        <f t="shared" si="22"/>
        <v>345.6</v>
      </c>
      <c r="BU17" s="92">
        <f>BS17/BR17%</f>
        <v>327.9683377308707</v>
      </c>
      <c r="BV17" s="49">
        <f t="shared" si="35"/>
        <v>164.03827119762454</v>
      </c>
      <c r="BW17" s="44">
        <f t="shared" si="24"/>
        <v>15013.800000000001</v>
      </c>
      <c r="BX17" s="94">
        <f t="shared" si="24"/>
        <v>7007.4</v>
      </c>
      <c r="BY17" s="94">
        <f t="shared" si="24"/>
        <v>10735.100000000002</v>
      </c>
      <c r="BZ17" s="91">
        <f t="shared" si="36"/>
        <v>3727.7000000000025</v>
      </c>
      <c r="CA17" s="92">
        <f t="shared" si="37"/>
        <v>153.1966207152439</v>
      </c>
      <c r="CB17" s="50">
        <f t="shared" si="38"/>
        <v>71.50155190558021</v>
      </c>
      <c r="CC17" s="95"/>
    </row>
    <row r="18" spans="1:81" s="103" customFormat="1" ht="12.75">
      <c r="A18" s="97" t="s">
        <v>36</v>
      </c>
      <c r="B18" s="98"/>
      <c r="C18" s="99">
        <v>4047.3</v>
      </c>
      <c r="D18" s="100">
        <v>1783.6</v>
      </c>
      <c r="E18" s="101">
        <v>1469.3</v>
      </c>
      <c r="F18" s="57">
        <f t="shared" si="25"/>
        <v>-314.29999999999995</v>
      </c>
      <c r="G18" s="58">
        <f>E18/D18%</f>
        <v>82.37833594976452</v>
      </c>
      <c r="H18" s="59">
        <f>E18/C18%</f>
        <v>36.30321448867146</v>
      </c>
      <c r="I18" s="102">
        <v>753.4</v>
      </c>
      <c r="J18" s="100">
        <v>240</v>
      </c>
      <c r="K18" s="101">
        <v>201.7</v>
      </c>
      <c r="L18" s="57">
        <f t="shared" si="2"/>
        <v>-38.30000000000001</v>
      </c>
      <c r="M18" s="58">
        <f>K18/J18%</f>
        <v>84.04166666666667</v>
      </c>
      <c r="N18" s="61">
        <f t="shared" si="26"/>
        <v>26.771967082559065</v>
      </c>
      <c r="O18" s="99">
        <v>937.8</v>
      </c>
      <c r="P18" s="100">
        <v>468.8</v>
      </c>
      <c r="Q18" s="101">
        <v>370.8</v>
      </c>
      <c r="R18" s="57">
        <f t="shared" si="4"/>
        <v>-98</v>
      </c>
      <c r="S18" s="58">
        <f>Q18/P18%</f>
        <v>79.09556313993174</v>
      </c>
      <c r="T18" s="61">
        <f t="shared" si="27"/>
        <v>39.53934740882917</v>
      </c>
      <c r="U18" s="99">
        <v>2293.1</v>
      </c>
      <c r="V18" s="100">
        <v>1146.6</v>
      </c>
      <c r="W18" s="101">
        <v>902.5</v>
      </c>
      <c r="X18" s="57">
        <f t="shared" si="6"/>
        <v>-244.0999999999999</v>
      </c>
      <c r="Y18" s="58">
        <f>W18/V18%</f>
        <v>78.71097156811443</v>
      </c>
      <c r="Z18" s="61">
        <f>W18/U18%</f>
        <v>39.35720204090533</v>
      </c>
      <c r="AA18" s="99">
        <v>904.6</v>
      </c>
      <c r="AB18" s="100">
        <v>232.1</v>
      </c>
      <c r="AC18" s="101">
        <v>214.8</v>
      </c>
      <c r="AD18" s="57">
        <f t="shared" si="8"/>
        <v>-17.299999999999983</v>
      </c>
      <c r="AE18" s="58">
        <f>AC18/AB18%</f>
        <v>92.54631624299873</v>
      </c>
      <c r="AF18" s="61">
        <f t="shared" si="28"/>
        <v>23.745301790846785</v>
      </c>
      <c r="AG18" s="99">
        <v>656.8</v>
      </c>
      <c r="AH18" s="100">
        <v>328.4</v>
      </c>
      <c r="AI18" s="101">
        <v>312.8</v>
      </c>
      <c r="AJ18" s="57">
        <f t="shared" si="10"/>
        <v>-15.599999999999966</v>
      </c>
      <c r="AK18" s="58">
        <f>AI18/AH18%</f>
        <v>95.24969549330086</v>
      </c>
      <c r="AL18" s="61">
        <f t="shared" si="29"/>
        <v>47.62484774665043</v>
      </c>
      <c r="AM18" s="99">
        <v>856.5</v>
      </c>
      <c r="AN18" s="100">
        <v>428.2</v>
      </c>
      <c r="AO18" s="101">
        <v>318.6</v>
      </c>
      <c r="AP18" s="57">
        <f t="shared" si="12"/>
        <v>-109.59999999999997</v>
      </c>
      <c r="AQ18" s="58">
        <f>AO18/AN18%</f>
        <v>74.40448388603457</v>
      </c>
      <c r="AR18" s="61">
        <f t="shared" si="30"/>
        <v>37.19789842381787</v>
      </c>
      <c r="AS18" s="99">
        <v>155.4</v>
      </c>
      <c r="AT18" s="100">
        <v>64.9</v>
      </c>
      <c r="AU18" s="101">
        <v>252.2</v>
      </c>
      <c r="AV18" s="57">
        <f t="shared" si="14"/>
        <v>187.29999999999998</v>
      </c>
      <c r="AW18" s="58">
        <f>AU18/AT18%</f>
        <v>388.59784283513096</v>
      </c>
      <c r="AX18" s="61">
        <f t="shared" si="31"/>
        <v>162.29086229086226</v>
      </c>
      <c r="AY18" s="99">
        <v>2381.8</v>
      </c>
      <c r="AZ18" s="100">
        <v>1211.8</v>
      </c>
      <c r="BA18" s="56">
        <v>562.3</v>
      </c>
      <c r="BB18" s="57">
        <f t="shared" si="16"/>
        <v>-649.5</v>
      </c>
      <c r="BC18" s="58">
        <f>BA18/AZ18%</f>
        <v>46.402046542333714</v>
      </c>
      <c r="BD18" s="61">
        <f t="shared" si="32"/>
        <v>23.60819548240826</v>
      </c>
      <c r="BE18" s="99">
        <v>33.6</v>
      </c>
      <c r="BF18" s="100">
        <v>13.5</v>
      </c>
      <c r="BG18" s="101">
        <v>12.9</v>
      </c>
      <c r="BH18" s="57">
        <f t="shared" si="18"/>
        <v>-0.5999999999999996</v>
      </c>
      <c r="BI18" s="58">
        <f>BG18/BF18%</f>
        <v>95.55555555555556</v>
      </c>
      <c r="BJ18" s="61">
        <f t="shared" si="33"/>
        <v>38.39285714285714</v>
      </c>
      <c r="BK18" s="99">
        <v>1229.6</v>
      </c>
      <c r="BL18" s="100">
        <v>614.8</v>
      </c>
      <c r="BM18" s="101">
        <v>345.4</v>
      </c>
      <c r="BN18" s="57">
        <f t="shared" si="20"/>
        <v>-269.4</v>
      </c>
      <c r="BO18" s="58">
        <f>BM18/BL18%</f>
        <v>56.180871828236825</v>
      </c>
      <c r="BP18" s="61">
        <f t="shared" si="34"/>
        <v>28.090435914118412</v>
      </c>
      <c r="BQ18" s="99">
        <v>95.7</v>
      </c>
      <c r="BR18" s="100">
        <v>48</v>
      </c>
      <c r="BS18" s="101">
        <v>352</v>
      </c>
      <c r="BT18" s="57">
        <f t="shared" si="22"/>
        <v>304</v>
      </c>
      <c r="BU18" s="58">
        <f>BS18/BR18%</f>
        <v>733.3333333333334</v>
      </c>
      <c r="BV18" s="61">
        <f t="shared" si="35"/>
        <v>367.81609195402297</v>
      </c>
      <c r="BW18" s="62">
        <f t="shared" si="24"/>
        <v>14345.600000000002</v>
      </c>
      <c r="BX18" s="63">
        <f t="shared" si="24"/>
        <v>6580.7</v>
      </c>
      <c r="BY18" s="63">
        <f t="shared" si="24"/>
        <v>5315.299999999999</v>
      </c>
      <c r="BZ18" s="57">
        <f t="shared" si="36"/>
        <v>-1265.4000000000005</v>
      </c>
      <c r="CA18" s="58">
        <f t="shared" si="37"/>
        <v>80.77104259425288</v>
      </c>
      <c r="CB18" s="64">
        <f t="shared" si="38"/>
        <v>37.05177894267231</v>
      </c>
      <c r="CC18" s="65"/>
    </row>
    <row r="19" spans="1:81" ht="12.75">
      <c r="A19" s="104" t="s">
        <v>37</v>
      </c>
      <c r="B19" s="105"/>
      <c r="C19" s="99">
        <v>123</v>
      </c>
      <c r="D19" s="106">
        <v>61.5</v>
      </c>
      <c r="E19" s="107">
        <v>62.3</v>
      </c>
      <c r="F19" s="57">
        <f t="shared" si="25"/>
        <v>0.7999999999999972</v>
      </c>
      <c r="G19" s="58">
        <f>E19/D19%</f>
        <v>101.30081300813008</v>
      </c>
      <c r="H19" s="59">
        <f>E19/C19%</f>
        <v>50.65040650406504</v>
      </c>
      <c r="I19" s="102"/>
      <c r="J19" s="106"/>
      <c r="K19" s="107"/>
      <c r="L19" s="57">
        <f t="shared" si="2"/>
        <v>0</v>
      </c>
      <c r="M19" s="58"/>
      <c r="N19" s="61"/>
      <c r="O19" s="99">
        <v>128.7</v>
      </c>
      <c r="P19" s="106">
        <v>101.5</v>
      </c>
      <c r="Q19" s="107">
        <v>218</v>
      </c>
      <c r="R19" s="57">
        <f t="shared" si="4"/>
        <v>116.5</v>
      </c>
      <c r="S19" s="58">
        <f>Q19/P19%</f>
        <v>214.77832512315274</v>
      </c>
      <c r="T19" s="61">
        <f>Q19/O19%</f>
        <v>169.3861693861694</v>
      </c>
      <c r="U19" s="99"/>
      <c r="V19" s="106"/>
      <c r="W19" s="107"/>
      <c r="X19" s="57">
        <f t="shared" si="6"/>
        <v>0</v>
      </c>
      <c r="Y19" s="58"/>
      <c r="Z19" s="61"/>
      <c r="AA19" s="99"/>
      <c r="AB19" s="106"/>
      <c r="AC19" s="107"/>
      <c r="AD19" s="57">
        <f t="shared" si="8"/>
        <v>0</v>
      </c>
      <c r="AE19" s="58"/>
      <c r="AF19" s="61"/>
      <c r="AG19" s="99">
        <v>76.5</v>
      </c>
      <c r="AH19" s="106">
        <v>38.2</v>
      </c>
      <c r="AI19" s="107">
        <v>31.9</v>
      </c>
      <c r="AJ19" s="57">
        <f t="shared" si="10"/>
        <v>-6.300000000000004</v>
      </c>
      <c r="AK19" s="58">
        <f>AI19/AH19%</f>
        <v>83.50785340314135</v>
      </c>
      <c r="AL19" s="61">
        <f t="shared" si="29"/>
        <v>41.69934640522875</v>
      </c>
      <c r="AM19" s="99"/>
      <c r="AN19" s="106"/>
      <c r="AO19" s="107"/>
      <c r="AP19" s="57">
        <f t="shared" si="12"/>
        <v>0</v>
      </c>
      <c r="AQ19" s="58"/>
      <c r="AR19" s="61"/>
      <c r="AS19" s="99"/>
      <c r="AT19" s="106"/>
      <c r="AU19" s="107"/>
      <c r="AV19" s="57">
        <f t="shared" si="14"/>
        <v>0</v>
      </c>
      <c r="AW19" s="58"/>
      <c r="AX19" s="61"/>
      <c r="AY19" s="99"/>
      <c r="AZ19" s="106"/>
      <c r="BA19" s="56">
        <f>'[1]01.04.12(ут)'!BA19*1.15</f>
        <v>0</v>
      </c>
      <c r="BB19" s="57">
        <f t="shared" si="16"/>
        <v>0</v>
      </c>
      <c r="BC19" s="58"/>
      <c r="BD19" s="61"/>
      <c r="BE19" s="99"/>
      <c r="BF19" s="106"/>
      <c r="BG19" s="107"/>
      <c r="BH19" s="57">
        <f t="shared" si="18"/>
        <v>0</v>
      </c>
      <c r="BI19" s="58"/>
      <c r="BJ19" s="61"/>
      <c r="BK19" s="99"/>
      <c r="BL19" s="106"/>
      <c r="BM19" s="107"/>
      <c r="BN19" s="57">
        <f t="shared" si="20"/>
        <v>0</v>
      </c>
      <c r="BO19" s="58"/>
      <c r="BP19" s="61"/>
      <c r="BQ19" s="99">
        <v>204.4</v>
      </c>
      <c r="BR19" s="106">
        <v>102.2</v>
      </c>
      <c r="BS19" s="107">
        <v>138.1</v>
      </c>
      <c r="BT19" s="57">
        <f t="shared" si="22"/>
        <v>35.89999999999999</v>
      </c>
      <c r="BU19" s="58">
        <f>BS19/BR19%</f>
        <v>135.12720156555773</v>
      </c>
      <c r="BV19" s="61">
        <f t="shared" si="35"/>
        <v>67.56360078277886</v>
      </c>
      <c r="BW19" s="62">
        <f t="shared" si="24"/>
        <v>532.6</v>
      </c>
      <c r="BX19" s="63">
        <f t="shared" si="24"/>
        <v>303.4</v>
      </c>
      <c r="BY19" s="63">
        <f t="shared" si="24"/>
        <v>450.29999999999995</v>
      </c>
      <c r="BZ19" s="57">
        <f t="shared" si="36"/>
        <v>146.89999999999998</v>
      </c>
      <c r="CA19" s="58">
        <f t="shared" si="37"/>
        <v>148.41793012524718</v>
      </c>
      <c r="CB19" s="64">
        <f t="shared" si="38"/>
        <v>84.5475028163725</v>
      </c>
      <c r="CC19" s="65"/>
    </row>
    <row r="20" spans="1:81" ht="12.75">
      <c r="A20" s="104" t="s">
        <v>38</v>
      </c>
      <c r="B20" s="105"/>
      <c r="C20" s="99">
        <v>65.8</v>
      </c>
      <c r="D20" s="106">
        <v>65.8</v>
      </c>
      <c r="E20" s="107"/>
      <c r="F20" s="57">
        <f t="shared" si="25"/>
        <v>-65.8</v>
      </c>
      <c r="G20" s="58"/>
      <c r="H20" s="59">
        <f>E20/C20%</f>
        <v>0</v>
      </c>
      <c r="I20" s="102"/>
      <c r="J20" s="106"/>
      <c r="K20" s="107"/>
      <c r="L20" s="57">
        <f t="shared" si="2"/>
        <v>0</v>
      </c>
      <c r="M20" s="58"/>
      <c r="N20" s="61"/>
      <c r="O20" s="99"/>
      <c r="P20" s="106"/>
      <c r="Q20" s="107"/>
      <c r="R20" s="57">
        <f t="shared" si="4"/>
        <v>0</v>
      </c>
      <c r="S20" s="58"/>
      <c r="T20" s="61"/>
      <c r="U20" s="99"/>
      <c r="V20" s="106"/>
      <c r="W20" s="107"/>
      <c r="X20" s="57">
        <f t="shared" si="6"/>
        <v>0</v>
      </c>
      <c r="Y20" s="58"/>
      <c r="Z20" s="61"/>
      <c r="AA20" s="99"/>
      <c r="AB20" s="106"/>
      <c r="AC20" s="107"/>
      <c r="AD20" s="57">
        <f t="shared" si="8"/>
        <v>0</v>
      </c>
      <c r="AE20" s="58"/>
      <c r="AF20" s="61"/>
      <c r="AG20" s="99"/>
      <c r="AH20" s="106"/>
      <c r="AI20" s="107"/>
      <c r="AJ20" s="57">
        <f t="shared" si="10"/>
        <v>0</v>
      </c>
      <c r="AK20" s="58"/>
      <c r="AL20" s="61"/>
      <c r="AM20" s="99"/>
      <c r="AN20" s="106"/>
      <c r="AO20" s="107"/>
      <c r="AP20" s="57">
        <f t="shared" si="12"/>
        <v>0</v>
      </c>
      <c r="AQ20" s="58"/>
      <c r="AR20" s="61"/>
      <c r="AS20" s="99"/>
      <c r="AT20" s="106"/>
      <c r="AU20" s="107"/>
      <c r="AV20" s="57">
        <f t="shared" si="14"/>
        <v>0</v>
      </c>
      <c r="AW20" s="58"/>
      <c r="AX20" s="61"/>
      <c r="AY20" s="99"/>
      <c r="AZ20" s="106"/>
      <c r="BA20" s="56">
        <f>'[1]01.04.12(ут)'!BA20*1.15</f>
        <v>0</v>
      </c>
      <c r="BB20" s="57">
        <f t="shared" si="16"/>
        <v>0</v>
      </c>
      <c r="BC20" s="58"/>
      <c r="BD20" s="61"/>
      <c r="BE20" s="99"/>
      <c r="BF20" s="106"/>
      <c r="BG20" s="107"/>
      <c r="BH20" s="57">
        <f t="shared" si="18"/>
        <v>0</v>
      </c>
      <c r="BI20" s="58"/>
      <c r="BJ20" s="61"/>
      <c r="BK20" s="99"/>
      <c r="BL20" s="106"/>
      <c r="BM20" s="107"/>
      <c r="BN20" s="57">
        <f t="shared" si="20"/>
        <v>0</v>
      </c>
      <c r="BO20" s="58"/>
      <c r="BP20" s="61"/>
      <c r="BQ20" s="99"/>
      <c r="BR20" s="106"/>
      <c r="BS20" s="107"/>
      <c r="BT20" s="57">
        <f t="shared" si="22"/>
        <v>0</v>
      </c>
      <c r="BU20" s="58"/>
      <c r="BV20" s="61"/>
      <c r="BW20" s="62">
        <f t="shared" si="24"/>
        <v>65.8</v>
      </c>
      <c r="BX20" s="63">
        <f t="shared" si="24"/>
        <v>65.8</v>
      </c>
      <c r="BY20" s="63">
        <f t="shared" si="24"/>
        <v>0</v>
      </c>
      <c r="BZ20" s="57">
        <f t="shared" si="36"/>
        <v>-65.8</v>
      </c>
      <c r="CA20" s="58"/>
      <c r="CB20" s="64">
        <f t="shared" si="38"/>
        <v>0</v>
      </c>
      <c r="CC20" s="65"/>
    </row>
    <row r="21" spans="1:81" ht="12.75">
      <c r="A21" s="108" t="s">
        <v>39</v>
      </c>
      <c r="B21" s="105"/>
      <c r="C21" s="99">
        <v>10</v>
      </c>
      <c r="D21" s="106">
        <v>5.5</v>
      </c>
      <c r="E21" s="107">
        <v>5.1</v>
      </c>
      <c r="F21" s="57">
        <f t="shared" si="25"/>
        <v>-0.40000000000000036</v>
      </c>
      <c r="G21" s="58">
        <f>E21/D21%</f>
        <v>92.72727272727272</v>
      </c>
      <c r="H21" s="59">
        <f>E21/C21%</f>
        <v>50.99999999999999</v>
      </c>
      <c r="I21" s="102"/>
      <c r="J21" s="106"/>
      <c r="K21" s="107"/>
      <c r="L21" s="57">
        <f t="shared" si="2"/>
        <v>0</v>
      </c>
      <c r="M21" s="58"/>
      <c r="N21" s="61"/>
      <c r="O21" s="99">
        <v>1.5</v>
      </c>
      <c r="P21" s="106">
        <v>0.7</v>
      </c>
      <c r="Q21" s="107">
        <v>0.9</v>
      </c>
      <c r="R21" s="57">
        <f t="shared" si="4"/>
        <v>0.20000000000000007</v>
      </c>
      <c r="S21" s="58">
        <f>Q21/P21%</f>
        <v>128.57142857142858</v>
      </c>
      <c r="T21" s="61">
        <f>Q21/O21%</f>
        <v>60.00000000000001</v>
      </c>
      <c r="U21" s="99"/>
      <c r="V21" s="106"/>
      <c r="W21" s="107"/>
      <c r="X21" s="57">
        <f t="shared" si="6"/>
        <v>0</v>
      </c>
      <c r="Y21" s="58"/>
      <c r="Z21" s="61"/>
      <c r="AA21" s="99"/>
      <c r="AB21" s="106"/>
      <c r="AC21" s="107"/>
      <c r="AD21" s="57">
        <f t="shared" si="8"/>
        <v>0</v>
      </c>
      <c r="AE21" s="58"/>
      <c r="AF21" s="61"/>
      <c r="AG21" s="99">
        <v>3.4</v>
      </c>
      <c r="AH21" s="106">
        <v>1.8</v>
      </c>
      <c r="AI21" s="107">
        <v>1.2</v>
      </c>
      <c r="AJ21" s="57">
        <f t="shared" si="10"/>
        <v>-0.6000000000000001</v>
      </c>
      <c r="AK21" s="58">
        <f>AI21/AH21%</f>
        <v>66.66666666666666</v>
      </c>
      <c r="AL21" s="61">
        <f>AI21/AG21%</f>
        <v>35.29411764705882</v>
      </c>
      <c r="AM21" s="99"/>
      <c r="AN21" s="106"/>
      <c r="AO21" s="107"/>
      <c r="AP21" s="57">
        <f t="shared" si="12"/>
        <v>0</v>
      </c>
      <c r="AQ21" s="58"/>
      <c r="AR21" s="61"/>
      <c r="AS21" s="99"/>
      <c r="AT21" s="106"/>
      <c r="AU21" s="107"/>
      <c r="AV21" s="57">
        <f t="shared" si="14"/>
        <v>0</v>
      </c>
      <c r="AW21" s="58"/>
      <c r="AX21" s="61"/>
      <c r="AY21" s="99">
        <v>0.6</v>
      </c>
      <c r="AZ21" s="106"/>
      <c r="BA21" s="56">
        <f>'[1]01.04.12(ут)'!BA21*1.15</f>
        <v>0</v>
      </c>
      <c r="BB21" s="57">
        <f t="shared" si="16"/>
        <v>0</v>
      </c>
      <c r="BC21" s="58"/>
      <c r="BD21" s="61"/>
      <c r="BE21" s="99"/>
      <c r="BF21" s="106"/>
      <c r="BG21" s="107"/>
      <c r="BH21" s="57">
        <f t="shared" si="18"/>
        <v>0</v>
      </c>
      <c r="BI21" s="58"/>
      <c r="BJ21" s="61"/>
      <c r="BK21" s="99">
        <v>6.4</v>
      </c>
      <c r="BL21" s="106">
        <v>3.2</v>
      </c>
      <c r="BM21" s="107">
        <v>2.6</v>
      </c>
      <c r="BN21" s="57">
        <f t="shared" si="20"/>
        <v>-0.6000000000000001</v>
      </c>
      <c r="BO21" s="58">
        <f>BM21/BL21%</f>
        <v>81.25</v>
      </c>
      <c r="BP21" s="61">
        <f>BM21/BK21%</f>
        <v>40.625</v>
      </c>
      <c r="BQ21" s="99">
        <v>3</v>
      </c>
      <c r="BR21" s="106">
        <v>1.4</v>
      </c>
      <c r="BS21" s="107">
        <v>3.7</v>
      </c>
      <c r="BT21" s="57">
        <f t="shared" si="22"/>
        <v>2.3000000000000003</v>
      </c>
      <c r="BU21" s="58">
        <f>BS21/BR21%</f>
        <v>264.28571428571433</v>
      </c>
      <c r="BV21" s="61">
        <f>BS21/BQ21%</f>
        <v>123.33333333333334</v>
      </c>
      <c r="BW21" s="62">
        <f t="shared" si="24"/>
        <v>24.9</v>
      </c>
      <c r="BX21" s="63">
        <f t="shared" si="24"/>
        <v>12.6</v>
      </c>
      <c r="BY21" s="63">
        <f t="shared" si="24"/>
        <v>13.5</v>
      </c>
      <c r="BZ21" s="57">
        <f t="shared" si="36"/>
        <v>0.9000000000000004</v>
      </c>
      <c r="CA21" s="58">
        <f t="shared" si="37"/>
        <v>107.14285714285714</v>
      </c>
      <c r="CB21" s="64">
        <f t="shared" si="38"/>
        <v>54.21686746987952</v>
      </c>
      <c r="CC21" s="65"/>
    </row>
    <row r="22" spans="1:81" ht="12.75">
      <c r="A22" s="104" t="s">
        <v>40</v>
      </c>
      <c r="B22" s="105"/>
      <c r="C22" s="99"/>
      <c r="D22" s="106"/>
      <c r="E22" s="107"/>
      <c r="F22" s="57">
        <f t="shared" si="25"/>
        <v>0</v>
      </c>
      <c r="G22" s="58"/>
      <c r="H22" s="59"/>
      <c r="I22" s="102"/>
      <c r="J22" s="106"/>
      <c r="K22" s="107"/>
      <c r="L22" s="57">
        <f t="shared" si="2"/>
        <v>0</v>
      </c>
      <c r="M22" s="58"/>
      <c r="N22" s="61"/>
      <c r="O22" s="99"/>
      <c r="P22" s="106"/>
      <c r="Q22" s="107"/>
      <c r="R22" s="57">
        <f t="shared" si="4"/>
        <v>0</v>
      </c>
      <c r="S22" s="58"/>
      <c r="T22" s="61"/>
      <c r="U22" s="99"/>
      <c r="V22" s="106"/>
      <c r="W22" s="107"/>
      <c r="X22" s="57">
        <f t="shared" si="6"/>
        <v>0</v>
      </c>
      <c r="Y22" s="58"/>
      <c r="Z22" s="61"/>
      <c r="AA22" s="99"/>
      <c r="AB22" s="106"/>
      <c r="AC22" s="107"/>
      <c r="AD22" s="57">
        <f t="shared" si="8"/>
        <v>0</v>
      </c>
      <c r="AE22" s="58"/>
      <c r="AF22" s="61"/>
      <c r="AG22" s="99"/>
      <c r="AH22" s="106"/>
      <c r="AI22" s="107"/>
      <c r="AJ22" s="57">
        <f t="shared" si="10"/>
        <v>0</v>
      </c>
      <c r="AK22" s="58"/>
      <c r="AL22" s="61"/>
      <c r="AM22" s="99"/>
      <c r="AN22" s="106"/>
      <c r="AO22" s="107"/>
      <c r="AP22" s="57">
        <f t="shared" si="12"/>
        <v>0</v>
      </c>
      <c r="AQ22" s="58"/>
      <c r="AR22" s="61"/>
      <c r="AS22" s="99"/>
      <c r="AT22" s="106"/>
      <c r="AU22" s="107"/>
      <c r="AV22" s="57">
        <f t="shared" si="14"/>
        <v>0</v>
      </c>
      <c r="AW22" s="58"/>
      <c r="AX22" s="61"/>
      <c r="AY22" s="99"/>
      <c r="AZ22" s="106"/>
      <c r="BA22" s="56">
        <f>'[1]01.04.12(ут)'!BA22*1.15</f>
        <v>0</v>
      </c>
      <c r="BB22" s="57">
        <f t="shared" si="16"/>
        <v>0</v>
      </c>
      <c r="BC22" s="58"/>
      <c r="BD22" s="61"/>
      <c r="BE22" s="99"/>
      <c r="BF22" s="106"/>
      <c r="BG22" s="107"/>
      <c r="BH22" s="57">
        <f t="shared" si="18"/>
        <v>0</v>
      </c>
      <c r="BI22" s="58"/>
      <c r="BJ22" s="61"/>
      <c r="BK22" s="99"/>
      <c r="BL22" s="106"/>
      <c r="BM22" s="107"/>
      <c r="BN22" s="57">
        <f t="shared" si="20"/>
        <v>0</v>
      </c>
      <c r="BO22" s="58"/>
      <c r="BP22" s="61"/>
      <c r="BQ22" s="99"/>
      <c r="BR22" s="106"/>
      <c r="BS22" s="107"/>
      <c r="BT22" s="57">
        <f t="shared" si="22"/>
        <v>0</v>
      </c>
      <c r="BU22" s="58"/>
      <c r="BV22" s="61"/>
      <c r="BW22" s="62">
        <f t="shared" si="24"/>
        <v>0</v>
      </c>
      <c r="BX22" s="63">
        <f t="shared" si="24"/>
        <v>0</v>
      </c>
      <c r="BY22" s="63">
        <f t="shared" si="24"/>
        <v>0</v>
      </c>
      <c r="BZ22" s="57">
        <f t="shared" si="36"/>
        <v>0</v>
      </c>
      <c r="CA22" s="58"/>
      <c r="CB22" s="64"/>
      <c r="CC22" s="65"/>
    </row>
    <row r="23" spans="1:81" ht="12.75">
      <c r="A23" s="109" t="s">
        <v>41</v>
      </c>
      <c r="B23" s="110"/>
      <c r="C23" s="111">
        <v>30.7</v>
      </c>
      <c r="D23" s="112">
        <v>30.7</v>
      </c>
      <c r="E23" s="113">
        <v>42.7</v>
      </c>
      <c r="F23" s="57">
        <f t="shared" si="25"/>
        <v>12.000000000000004</v>
      </c>
      <c r="G23" s="58">
        <f>E23/D23%</f>
        <v>139.08794788273616</v>
      </c>
      <c r="H23" s="59">
        <f>E23/C23%</f>
        <v>139.08794788273616</v>
      </c>
      <c r="I23" s="114"/>
      <c r="J23" s="112"/>
      <c r="K23" s="113">
        <v>2.4</v>
      </c>
      <c r="L23" s="57">
        <f t="shared" si="2"/>
        <v>2.4</v>
      </c>
      <c r="M23" s="58"/>
      <c r="N23" s="61"/>
      <c r="O23" s="111"/>
      <c r="P23" s="112"/>
      <c r="Q23" s="113">
        <v>4175.5</v>
      </c>
      <c r="R23" s="57">
        <f t="shared" si="4"/>
        <v>4175.5</v>
      </c>
      <c r="S23" s="58"/>
      <c r="T23" s="61"/>
      <c r="U23" s="111"/>
      <c r="V23" s="112"/>
      <c r="W23" s="113">
        <v>22.2</v>
      </c>
      <c r="X23" s="57">
        <f t="shared" si="6"/>
        <v>22.2</v>
      </c>
      <c r="Y23" s="58"/>
      <c r="Z23" s="61"/>
      <c r="AA23" s="111"/>
      <c r="AB23" s="112"/>
      <c r="AC23" s="113">
        <v>0.7</v>
      </c>
      <c r="AD23" s="57">
        <f t="shared" si="8"/>
        <v>0.7</v>
      </c>
      <c r="AE23" s="58"/>
      <c r="AF23" s="61"/>
      <c r="AG23" s="111"/>
      <c r="AH23" s="112"/>
      <c r="AI23" s="113">
        <v>7.4</v>
      </c>
      <c r="AJ23" s="57">
        <f t="shared" si="10"/>
        <v>7.4</v>
      </c>
      <c r="AK23" s="58"/>
      <c r="AL23" s="61"/>
      <c r="AM23" s="111">
        <v>10.6</v>
      </c>
      <c r="AN23" s="112">
        <v>10.6</v>
      </c>
      <c r="AO23" s="113">
        <v>10.6</v>
      </c>
      <c r="AP23" s="57">
        <f t="shared" si="12"/>
        <v>0</v>
      </c>
      <c r="AQ23" s="58"/>
      <c r="AR23" s="61"/>
      <c r="AS23" s="111"/>
      <c r="AT23" s="112"/>
      <c r="AU23" s="113">
        <v>92.7</v>
      </c>
      <c r="AV23" s="57">
        <f t="shared" si="14"/>
        <v>92.7</v>
      </c>
      <c r="AW23" s="58"/>
      <c r="AX23" s="61"/>
      <c r="AY23" s="111"/>
      <c r="AZ23" s="112"/>
      <c r="BA23" s="56">
        <v>565.3</v>
      </c>
      <c r="BB23" s="57">
        <f t="shared" si="16"/>
        <v>565.3</v>
      </c>
      <c r="BC23" s="58"/>
      <c r="BD23" s="61"/>
      <c r="BE23" s="111"/>
      <c r="BF23" s="112"/>
      <c r="BG23" s="113">
        <v>1.7</v>
      </c>
      <c r="BH23" s="57">
        <f t="shared" si="18"/>
        <v>1.7</v>
      </c>
      <c r="BI23" s="58"/>
      <c r="BJ23" s="61"/>
      <c r="BK23" s="111"/>
      <c r="BL23" s="112"/>
      <c r="BM23" s="113">
        <v>17.2</v>
      </c>
      <c r="BN23" s="57">
        <f t="shared" si="20"/>
        <v>17.2</v>
      </c>
      <c r="BO23" s="58"/>
      <c r="BP23" s="61"/>
      <c r="BQ23" s="111"/>
      <c r="BR23" s="112"/>
      <c r="BS23" s="113">
        <v>3.4</v>
      </c>
      <c r="BT23" s="57">
        <f t="shared" si="22"/>
        <v>3.4</v>
      </c>
      <c r="BU23" s="58"/>
      <c r="BV23" s="61"/>
      <c r="BW23" s="62">
        <f t="shared" si="24"/>
        <v>41.3</v>
      </c>
      <c r="BX23" s="63">
        <f t="shared" si="24"/>
        <v>41.3</v>
      </c>
      <c r="BY23" s="63">
        <f t="shared" si="24"/>
        <v>4941.799999999999</v>
      </c>
      <c r="BZ23" s="57">
        <f t="shared" si="36"/>
        <v>4900.499999999999</v>
      </c>
      <c r="CA23" s="58">
        <f t="shared" si="37"/>
        <v>11965.617433414043</v>
      </c>
      <c r="CB23" s="64">
        <f t="shared" si="38"/>
        <v>11965.617433414043</v>
      </c>
      <c r="CC23" s="65"/>
    </row>
    <row r="24" spans="1:81" ht="12.75">
      <c r="A24" s="108" t="s">
        <v>42</v>
      </c>
      <c r="B24" s="115"/>
      <c r="C24" s="54"/>
      <c r="D24" s="55"/>
      <c r="E24" s="56"/>
      <c r="F24" s="57">
        <f t="shared" si="25"/>
        <v>0</v>
      </c>
      <c r="G24" s="58"/>
      <c r="H24" s="59"/>
      <c r="I24" s="60"/>
      <c r="J24" s="55"/>
      <c r="K24" s="56"/>
      <c r="L24" s="57">
        <f t="shared" si="2"/>
        <v>0</v>
      </c>
      <c r="M24" s="58"/>
      <c r="N24" s="61"/>
      <c r="O24" s="54"/>
      <c r="P24" s="55"/>
      <c r="Q24" s="56"/>
      <c r="R24" s="57">
        <f t="shared" si="4"/>
        <v>0</v>
      </c>
      <c r="S24" s="58"/>
      <c r="T24" s="61"/>
      <c r="U24" s="54"/>
      <c r="V24" s="55"/>
      <c r="W24" s="56"/>
      <c r="X24" s="57">
        <f t="shared" si="6"/>
        <v>0</v>
      </c>
      <c r="Y24" s="58"/>
      <c r="Z24" s="61"/>
      <c r="AA24" s="54"/>
      <c r="AB24" s="55"/>
      <c r="AC24" s="56">
        <v>0</v>
      </c>
      <c r="AD24" s="57">
        <f t="shared" si="8"/>
        <v>0</v>
      </c>
      <c r="AE24" s="58"/>
      <c r="AF24" s="61"/>
      <c r="AG24" s="54"/>
      <c r="AH24" s="55"/>
      <c r="AI24" s="56"/>
      <c r="AJ24" s="57">
        <f t="shared" si="10"/>
        <v>0</v>
      </c>
      <c r="AK24" s="58"/>
      <c r="AL24" s="61"/>
      <c r="AM24" s="54"/>
      <c r="AN24" s="55"/>
      <c r="AO24" s="56"/>
      <c r="AP24" s="57">
        <f t="shared" si="12"/>
        <v>0</v>
      </c>
      <c r="AQ24" s="58"/>
      <c r="AR24" s="61"/>
      <c r="AS24" s="54"/>
      <c r="AT24" s="55"/>
      <c r="AU24" s="56"/>
      <c r="AV24" s="57">
        <f t="shared" si="14"/>
        <v>0</v>
      </c>
      <c r="AW24" s="58"/>
      <c r="AX24" s="61"/>
      <c r="AY24" s="54"/>
      <c r="AZ24" s="55"/>
      <c r="BA24" s="56">
        <f>'[1]01.04.12(ут)'!BA24*1.15</f>
        <v>0</v>
      </c>
      <c r="BB24" s="57">
        <f t="shared" si="16"/>
        <v>0</v>
      </c>
      <c r="BC24" s="58"/>
      <c r="BD24" s="61"/>
      <c r="BE24" s="54"/>
      <c r="BF24" s="55"/>
      <c r="BG24" s="56"/>
      <c r="BH24" s="57">
        <f t="shared" si="18"/>
        <v>0</v>
      </c>
      <c r="BI24" s="58"/>
      <c r="BJ24" s="61"/>
      <c r="BK24" s="54"/>
      <c r="BL24" s="55"/>
      <c r="BM24" s="56"/>
      <c r="BN24" s="57">
        <f t="shared" si="20"/>
        <v>0</v>
      </c>
      <c r="BO24" s="58"/>
      <c r="BP24" s="61"/>
      <c r="BQ24" s="54"/>
      <c r="BR24" s="55"/>
      <c r="BS24" s="56"/>
      <c r="BT24" s="57">
        <f t="shared" si="22"/>
        <v>0</v>
      </c>
      <c r="BU24" s="58"/>
      <c r="BV24" s="61"/>
      <c r="BW24" s="62">
        <f t="shared" si="24"/>
        <v>0</v>
      </c>
      <c r="BX24" s="63">
        <f t="shared" si="24"/>
        <v>0</v>
      </c>
      <c r="BY24" s="63">
        <f t="shared" si="24"/>
        <v>0</v>
      </c>
      <c r="BZ24" s="57">
        <f t="shared" si="36"/>
        <v>0</v>
      </c>
      <c r="CA24" s="58"/>
      <c r="CB24" s="64"/>
      <c r="CC24" s="116"/>
    </row>
    <row r="25" spans="1:81" ht="12.75">
      <c r="A25" s="108" t="s">
        <v>43</v>
      </c>
      <c r="B25" s="115"/>
      <c r="C25" s="54">
        <v>3.6</v>
      </c>
      <c r="D25" s="55">
        <v>3.6</v>
      </c>
      <c r="E25" s="56">
        <v>14.2</v>
      </c>
      <c r="F25" s="57">
        <f t="shared" si="25"/>
        <v>10.6</v>
      </c>
      <c r="G25" s="58">
        <f>E25/D25%</f>
        <v>394.4444444444444</v>
      </c>
      <c r="H25" s="59">
        <f>E25/C25%</f>
        <v>394.4444444444444</v>
      </c>
      <c r="I25" s="60"/>
      <c r="J25" s="55"/>
      <c r="K25" s="56"/>
      <c r="L25" s="57">
        <f t="shared" si="2"/>
        <v>0</v>
      </c>
      <c r="M25" s="58"/>
      <c r="N25" s="61"/>
      <c r="O25" s="54"/>
      <c r="P25" s="55"/>
      <c r="Q25" s="56"/>
      <c r="R25" s="57">
        <f t="shared" si="4"/>
        <v>0</v>
      </c>
      <c r="S25" s="58"/>
      <c r="T25" s="61"/>
      <c r="U25" s="54"/>
      <c r="V25" s="55"/>
      <c r="W25" s="56"/>
      <c r="X25" s="57">
        <f t="shared" si="6"/>
        <v>0</v>
      </c>
      <c r="Y25" s="58"/>
      <c r="Z25" s="61"/>
      <c r="AA25" s="54"/>
      <c r="AB25" s="55"/>
      <c r="AC25" s="56"/>
      <c r="AD25" s="57">
        <f t="shared" si="8"/>
        <v>0</v>
      </c>
      <c r="AE25" s="58"/>
      <c r="AF25" s="61"/>
      <c r="AG25" s="54"/>
      <c r="AH25" s="55"/>
      <c r="AI25" s="56"/>
      <c r="AJ25" s="57">
        <f t="shared" si="10"/>
        <v>0</v>
      </c>
      <c r="AK25" s="58"/>
      <c r="AL25" s="61"/>
      <c r="AM25" s="54"/>
      <c r="AN25" s="55"/>
      <c r="AO25" s="56"/>
      <c r="AP25" s="57">
        <f t="shared" si="12"/>
        <v>0</v>
      </c>
      <c r="AQ25" s="58"/>
      <c r="AR25" s="61"/>
      <c r="AS25" s="54"/>
      <c r="AT25" s="55"/>
      <c r="AU25" s="56"/>
      <c r="AV25" s="57">
        <f t="shared" si="14"/>
        <v>0</v>
      </c>
      <c r="AW25" s="58"/>
      <c r="AX25" s="61"/>
      <c r="AY25" s="54"/>
      <c r="AZ25" s="55"/>
      <c r="BA25" s="56"/>
      <c r="BB25" s="57">
        <f t="shared" si="16"/>
        <v>0</v>
      </c>
      <c r="BC25" s="58"/>
      <c r="BD25" s="61"/>
      <c r="BE25" s="54"/>
      <c r="BF25" s="55"/>
      <c r="BG25" s="56"/>
      <c r="BH25" s="57">
        <f t="shared" si="18"/>
        <v>0</v>
      </c>
      <c r="BI25" s="58"/>
      <c r="BJ25" s="61"/>
      <c r="BK25" s="54"/>
      <c r="BL25" s="55"/>
      <c r="BM25" s="56"/>
      <c r="BN25" s="57">
        <f t="shared" si="20"/>
        <v>0</v>
      </c>
      <c r="BO25" s="58"/>
      <c r="BP25" s="61"/>
      <c r="BQ25" s="54"/>
      <c r="BR25" s="55"/>
      <c r="BS25" s="56"/>
      <c r="BT25" s="57">
        <f t="shared" si="22"/>
        <v>0</v>
      </c>
      <c r="BU25" s="58"/>
      <c r="BV25" s="61"/>
      <c r="BW25" s="62">
        <f>C25+I25+O25+U25+AA25+AG25+AM25+AS25+AY25+BE25+BK25+BQ25</f>
        <v>3.6</v>
      </c>
      <c r="BX25" s="63">
        <f aca="true" t="shared" si="39" ref="BX25:BY27">D25+J25+P25+V25+AB25+AH25+AN25+AT25+AZ25+BF25+BL25+BR25</f>
        <v>3.6</v>
      </c>
      <c r="BY25" s="63">
        <f t="shared" si="39"/>
        <v>14.2</v>
      </c>
      <c r="BZ25" s="57">
        <f t="shared" si="36"/>
        <v>10.6</v>
      </c>
      <c r="CA25" s="58">
        <f>BY25/BX25%</f>
        <v>394.4444444444444</v>
      </c>
      <c r="CB25" s="64">
        <f>BY25/BW25%</f>
        <v>394.4444444444444</v>
      </c>
      <c r="CC25" s="116"/>
    </row>
    <row r="26" spans="1:80" s="51" customFormat="1" ht="12.75">
      <c r="A26" s="42" t="s">
        <v>44</v>
      </c>
      <c r="B26" s="43"/>
      <c r="C26" s="44">
        <f>SUM(C27:C30)</f>
        <v>116905.8</v>
      </c>
      <c r="D26" s="45">
        <f>SUM(D27:D30)</f>
        <v>0</v>
      </c>
      <c r="E26" s="46">
        <f>SUM(E27:E30)</f>
        <v>0.2</v>
      </c>
      <c r="F26" s="45"/>
      <c r="G26" s="47"/>
      <c r="H26" s="59">
        <f>E26/C26%</f>
        <v>0.0001710779105912624</v>
      </c>
      <c r="I26" s="46">
        <f>SUM(I27:I30)</f>
        <v>5770.3</v>
      </c>
      <c r="J26" s="45">
        <f>SUM(J27:J30)</f>
        <v>0</v>
      </c>
      <c r="K26" s="46">
        <f>SUM(K27:K30)</f>
        <v>2522.3</v>
      </c>
      <c r="L26" s="45"/>
      <c r="M26" s="47"/>
      <c r="N26" s="49">
        <f t="shared" si="26"/>
        <v>43.71176541947559</v>
      </c>
      <c r="O26" s="44">
        <f>SUM(O27:O30)</f>
        <v>47415.5</v>
      </c>
      <c r="P26" s="45">
        <f>SUM(P27:P30)</f>
        <v>0</v>
      </c>
      <c r="Q26" s="46">
        <f>SUM(Q27:Q30)</f>
        <v>6215.5</v>
      </c>
      <c r="R26" s="45"/>
      <c r="S26" s="47"/>
      <c r="T26" s="49">
        <f t="shared" si="27"/>
        <v>13.108582636479634</v>
      </c>
      <c r="U26" s="44">
        <f>SUM(U27:U30)</f>
        <v>393.1</v>
      </c>
      <c r="V26" s="45">
        <f>SUM(V27:V30)</f>
        <v>0</v>
      </c>
      <c r="W26" s="46">
        <f>SUM(W27:W30)</f>
        <v>139.5</v>
      </c>
      <c r="X26" s="45"/>
      <c r="Y26" s="47"/>
      <c r="Z26" s="49">
        <f>W26/U26%</f>
        <v>35.48715339608242</v>
      </c>
      <c r="AA26" s="44">
        <f>SUM(AA27:AA30)</f>
        <v>8111.9</v>
      </c>
      <c r="AB26" s="45">
        <f>SUM(AB27:AB30)</f>
        <v>0</v>
      </c>
      <c r="AC26" s="46">
        <f>SUM(AC27:AC30)</f>
        <v>2989.2</v>
      </c>
      <c r="AD26" s="45"/>
      <c r="AE26" s="47"/>
      <c r="AF26" s="49">
        <f t="shared" si="28"/>
        <v>36.84956668597985</v>
      </c>
      <c r="AG26" s="44">
        <f>SUM(AG27:AG30)</f>
        <v>36960.8</v>
      </c>
      <c r="AH26" s="45">
        <f>SUM(AH27:AH30)</f>
        <v>0</v>
      </c>
      <c r="AI26" s="46">
        <f>SUM(AI27:AI30)</f>
        <v>3462.8</v>
      </c>
      <c r="AJ26" s="45"/>
      <c r="AK26" s="47"/>
      <c r="AL26" s="49">
        <f t="shared" si="29"/>
        <v>9.368844830198482</v>
      </c>
      <c r="AM26" s="44">
        <f>SUM(AM27:AM30)</f>
        <v>7274.200000000001</v>
      </c>
      <c r="AN26" s="45">
        <f>SUM(AN27:AN30)</f>
        <v>0</v>
      </c>
      <c r="AO26" s="46">
        <f>SUM(AO27:AO30)</f>
        <v>2812</v>
      </c>
      <c r="AP26" s="45"/>
      <c r="AQ26" s="47"/>
      <c r="AR26" s="49">
        <f t="shared" si="30"/>
        <v>38.657171922685656</v>
      </c>
      <c r="AS26" s="44">
        <f>SUM(AS27:AS30)</f>
        <v>7582.4</v>
      </c>
      <c r="AT26" s="45">
        <f>SUM(AT27:AT30)</f>
        <v>0</v>
      </c>
      <c r="AU26" s="46">
        <f>SUM(AU27:AU30)</f>
        <v>2557.1</v>
      </c>
      <c r="AV26" s="45"/>
      <c r="AW26" s="47"/>
      <c r="AX26" s="49">
        <f t="shared" si="31"/>
        <v>33.72415066469719</v>
      </c>
      <c r="AY26" s="44">
        <f>SUM(AY27:AY30)</f>
        <v>996.1</v>
      </c>
      <c r="AZ26" s="45">
        <f>SUM(AZ27:AZ30)</f>
        <v>0</v>
      </c>
      <c r="BA26" s="46">
        <f>SUM(BA27:BA30)</f>
        <v>139.5</v>
      </c>
      <c r="BB26" s="45"/>
      <c r="BC26" s="47"/>
      <c r="BD26" s="49">
        <f t="shared" si="32"/>
        <v>14.004618010239936</v>
      </c>
      <c r="BE26" s="44">
        <f>SUM(BE27:BE30)</f>
        <v>26563.9</v>
      </c>
      <c r="BF26" s="45">
        <f>SUM(BF27:BF30)</f>
        <v>0</v>
      </c>
      <c r="BG26" s="46">
        <f>SUM(BG27:BG30)</f>
        <v>1975</v>
      </c>
      <c r="BH26" s="45"/>
      <c r="BI26" s="47"/>
      <c r="BJ26" s="49">
        <f t="shared" si="33"/>
        <v>7.434902254563524</v>
      </c>
      <c r="BK26" s="44">
        <f>SUM(BK27:BK30)</f>
        <v>111221.50000000001</v>
      </c>
      <c r="BL26" s="45">
        <f>SUM(BL27:BL30)</f>
        <v>0</v>
      </c>
      <c r="BM26" s="46">
        <f>SUM(BM27:BM30)</f>
        <v>27000.399999999998</v>
      </c>
      <c r="BN26" s="45"/>
      <c r="BO26" s="47"/>
      <c r="BP26" s="49">
        <f t="shared" si="34"/>
        <v>24.27624155401608</v>
      </c>
      <c r="BQ26" s="44">
        <f>SUM(BQ27:BQ30)</f>
        <v>190040</v>
      </c>
      <c r="BR26" s="45">
        <f>SUM(BR27:BR30)</f>
        <v>0</v>
      </c>
      <c r="BS26" s="46">
        <f>SUM(BS27:BS30)</f>
        <v>26972.3</v>
      </c>
      <c r="BT26" s="45"/>
      <c r="BU26" s="47"/>
      <c r="BV26" s="49">
        <f t="shared" si="35"/>
        <v>14.192959376973267</v>
      </c>
      <c r="BW26" s="44">
        <f aca="true" t="shared" si="40" ref="BW26:BY31">C26+I26+O26+U26+AA26+AG26+AM26+AS26+AY26+BE26+BK26+BQ26</f>
        <v>559235.5</v>
      </c>
      <c r="BX26" s="117">
        <f t="shared" si="39"/>
        <v>0</v>
      </c>
      <c r="BY26" s="117">
        <f t="shared" si="39"/>
        <v>76785.8</v>
      </c>
      <c r="BZ26" s="118"/>
      <c r="CA26" s="119"/>
      <c r="CB26" s="50">
        <f t="shared" si="38"/>
        <v>13.7304945769716</v>
      </c>
    </row>
    <row r="27" spans="1:80" s="103" customFormat="1" ht="12.75">
      <c r="A27" s="120" t="s">
        <v>45</v>
      </c>
      <c r="B27" s="121"/>
      <c r="C27" s="54"/>
      <c r="D27" s="55"/>
      <c r="E27" s="56"/>
      <c r="F27" s="57">
        <f>E27-D27</f>
        <v>0</v>
      </c>
      <c r="G27" s="58"/>
      <c r="H27" s="59"/>
      <c r="I27" s="60">
        <v>4801.5</v>
      </c>
      <c r="J27" s="55"/>
      <c r="K27" s="56">
        <v>2382.8</v>
      </c>
      <c r="L27" s="57"/>
      <c r="M27" s="58"/>
      <c r="N27" s="61">
        <f t="shared" si="26"/>
        <v>49.626158492137876</v>
      </c>
      <c r="O27" s="54">
        <v>10156.1</v>
      </c>
      <c r="P27" s="55"/>
      <c r="Q27" s="56">
        <v>4345.3</v>
      </c>
      <c r="R27" s="57"/>
      <c r="S27" s="58"/>
      <c r="T27" s="61">
        <f t="shared" si="27"/>
        <v>42.78512421106527</v>
      </c>
      <c r="U27" s="54"/>
      <c r="V27" s="55"/>
      <c r="W27" s="56"/>
      <c r="X27" s="57">
        <f t="shared" si="6"/>
        <v>0</v>
      </c>
      <c r="Y27" s="58"/>
      <c r="Z27" s="61"/>
      <c r="AA27" s="54">
        <v>3153.2</v>
      </c>
      <c r="AB27" s="55"/>
      <c r="AC27" s="56">
        <v>2275.7</v>
      </c>
      <c r="AD27" s="57"/>
      <c r="AE27" s="58"/>
      <c r="AF27" s="61">
        <f t="shared" si="28"/>
        <v>72.17112774324497</v>
      </c>
      <c r="AG27" s="54">
        <v>7374.2</v>
      </c>
      <c r="AH27" s="55"/>
      <c r="AI27" s="56">
        <v>3072.8</v>
      </c>
      <c r="AJ27" s="57"/>
      <c r="AK27" s="58"/>
      <c r="AL27" s="61">
        <f t="shared" si="29"/>
        <v>41.669604838490955</v>
      </c>
      <c r="AM27" s="54">
        <v>4362.8</v>
      </c>
      <c r="AN27" s="55"/>
      <c r="AO27" s="56">
        <v>2622.5</v>
      </c>
      <c r="AP27" s="57"/>
      <c r="AQ27" s="58"/>
      <c r="AR27" s="61">
        <f t="shared" si="30"/>
        <v>60.110479508572475</v>
      </c>
      <c r="AS27" s="54">
        <v>3682.7</v>
      </c>
      <c r="AT27" s="55"/>
      <c r="AU27" s="56">
        <v>2417.6</v>
      </c>
      <c r="AV27" s="57"/>
      <c r="AW27" s="58"/>
      <c r="AX27" s="61">
        <f t="shared" si="31"/>
        <v>65.64748689819969</v>
      </c>
      <c r="AY27" s="54"/>
      <c r="AZ27" s="55"/>
      <c r="BA27" s="56"/>
      <c r="BB27" s="57"/>
      <c r="BC27" s="58"/>
      <c r="BD27" s="61"/>
      <c r="BE27" s="54">
        <v>3329.5</v>
      </c>
      <c r="BF27" s="55"/>
      <c r="BG27" s="56">
        <v>1762.8</v>
      </c>
      <c r="BH27" s="57"/>
      <c r="BI27" s="58"/>
      <c r="BJ27" s="61">
        <f t="shared" si="33"/>
        <v>52.944886619612554</v>
      </c>
      <c r="BK27" s="54">
        <v>9942.8</v>
      </c>
      <c r="BL27" s="55"/>
      <c r="BM27" s="56">
        <v>4621.5</v>
      </c>
      <c r="BN27" s="57"/>
      <c r="BO27" s="58"/>
      <c r="BP27" s="61">
        <f t="shared" si="34"/>
        <v>46.480870579715976</v>
      </c>
      <c r="BQ27" s="54">
        <v>6707.8</v>
      </c>
      <c r="BR27" s="55"/>
      <c r="BS27" s="56">
        <v>2470</v>
      </c>
      <c r="BT27" s="57"/>
      <c r="BU27" s="58"/>
      <c r="BV27" s="61">
        <f t="shared" si="35"/>
        <v>36.82280330361668</v>
      </c>
      <c r="BW27" s="62">
        <f t="shared" si="40"/>
        <v>53510.600000000006</v>
      </c>
      <c r="BX27" s="63">
        <f t="shared" si="39"/>
        <v>0</v>
      </c>
      <c r="BY27" s="63">
        <f>E27+K27+Q27+W27+AC27+AI27+AO27+AU27+BA27+BG27+BM27+BS27</f>
        <v>25970.999999999996</v>
      </c>
      <c r="BZ27" s="57"/>
      <c r="CA27" s="58"/>
      <c r="CB27" s="64">
        <f>BY27/BW27%</f>
        <v>48.53430909016156</v>
      </c>
    </row>
    <row r="28" spans="1:80" s="103" customFormat="1" ht="12.75">
      <c r="A28" s="122" t="s">
        <v>46</v>
      </c>
      <c r="B28" s="121"/>
      <c r="C28" s="54">
        <v>0.2</v>
      </c>
      <c r="D28" s="55"/>
      <c r="E28" s="56">
        <v>0.2</v>
      </c>
      <c r="F28" s="57"/>
      <c r="G28" s="58"/>
      <c r="H28" s="59">
        <f>E28/C28%</f>
        <v>100</v>
      </c>
      <c r="I28" s="60">
        <v>139.5</v>
      </c>
      <c r="J28" s="55"/>
      <c r="K28" s="56">
        <v>139.5</v>
      </c>
      <c r="L28" s="57"/>
      <c r="M28" s="58"/>
      <c r="N28" s="61">
        <f t="shared" si="26"/>
        <v>100</v>
      </c>
      <c r="O28" s="54">
        <v>278.8</v>
      </c>
      <c r="P28" s="55"/>
      <c r="Q28" s="56">
        <v>278.8</v>
      </c>
      <c r="R28" s="57"/>
      <c r="S28" s="58"/>
      <c r="T28" s="61">
        <f t="shared" si="27"/>
        <v>100</v>
      </c>
      <c r="U28" s="54">
        <v>139.5</v>
      </c>
      <c r="V28" s="55"/>
      <c r="W28" s="56">
        <v>139.5</v>
      </c>
      <c r="X28" s="57"/>
      <c r="Y28" s="58"/>
      <c r="Z28" s="61">
        <f>W28/U28%</f>
        <v>100</v>
      </c>
      <c r="AA28" s="54">
        <v>139.5</v>
      </c>
      <c r="AB28" s="55"/>
      <c r="AC28" s="56">
        <v>139.5</v>
      </c>
      <c r="AD28" s="57"/>
      <c r="AE28" s="58"/>
      <c r="AF28" s="61">
        <f t="shared" si="28"/>
        <v>100</v>
      </c>
      <c r="AG28" s="54">
        <v>278.8</v>
      </c>
      <c r="AH28" s="55"/>
      <c r="AI28" s="56">
        <v>278.8</v>
      </c>
      <c r="AJ28" s="57"/>
      <c r="AK28" s="58"/>
      <c r="AL28" s="61">
        <f t="shared" si="29"/>
        <v>100</v>
      </c>
      <c r="AM28" s="54">
        <v>139.5</v>
      </c>
      <c r="AN28" s="55"/>
      <c r="AO28" s="56">
        <v>139.5</v>
      </c>
      <c r="AP28" s="57"/>
      <c r="AQ28" s="58"/>
      <c r="AR28" s="61">
        <f t="shared" si="30"/>
        <v>100</v>
      </c>
      <c r="AS28" s="54">
        <v>139.5</v>
      </c>
      <c r="AT28" s="55"/>
      <c r="AU28" s="56">
        <v>139.5</v>
      </c>
      <c r="AV28" s="57"/>
      <c r="AW28" s="58"/>
      <c r="AX28" s="61">
        <f t="shared" si="31"/>
        <v>100</v>
      </c>
      <c r="AY28" s="54">
        <v>139.5</v>
      </c>
      <c r="AZ28" s="55"/>
      <c r="BA28" s="56">
        <v>139.5</v>
      </c>
      <c r="BB28" s="57"/>
      <c r="BC28" s="58"/>
      <c r="BD28" s="61">
        <f t="shared" si="32"/>
        <v>100</v>
      </c>
      <c r="BE28" s="54">
        <v>139.5</v>
      </c>
      <c r="BF28" s="55"/>
      <c r="BG28" s="56">
        <v>139.5</v>
      </c>
      <c r="BH28" s="57"/>
      <c r="BI28" s="58"/>
      <c r="BJ28" s="61">
        <f t="shared" si="33"/>
        <v>100</v>
      </c>
      <c r="BK28" s="54">
        <v>278.8</v>
      </c>
      <c r="BL28" s="55"/>
      <c r="BM28" s="56">
        <v>278.8</v>
      </c>
      <c r="BN28" s="57"/>
      <c r="BO28" s="58"/>
      <c r="BP28" s="61">
        <f t="shared" si="34"/>
        <v>100</v>
      </c>
      <c r="BQ28" s="54">
        <v>278.8</v>
      </c>
      <c r="BR28" s="55"/>
      <c r="BS28" s="56">
        <v>278.8</v>
      </c>
      <c r="BT28" s="57"/>
      <c r="BU28" s="58"/>
      <c r="BV28" s="61">
        <f t="shared" si="35"/>
        <v>100</v>
      </c>
      <c r="BW28" s="62">
        <f t="shared" si="40"/>
        <v>2091.9</v>
      </c>
      <c r="BX28" s="63"/>
      <c r="BY28" s="63">
        <f>E28+K28+Q28+W28+AC28+AI28+AO28+AU28+BA28+BG28+BM28+BS28</f>
        <v>2091.9</v>
      </c>
      <c r="BZ28" s="57"/>
      <c r="CA28" s="58"/>
      <c r="CB28" s="64">
        <f>BY28/BW28%</f>
        <v>100</v>
      </c>
    </row>
    <row r="29" spans="1:82" s="103" customFormat="1" ht="12.75">
      <c r="A29" s="120" t="s">
        <v>47</v>
      </c>
      <c r="B29" s="121"/>
      <c r="C29" s="54">
        <v>116905.6</v>
      </c>
      <c r="D29" s="55"/>
      <c r="E29" s="56"/>
      <c r="F29" s="57">
        <f>E29-D29</f>
        <v>0</v>
      </c>
      <c r="G29" s="58"/>
      <c r="H29" s="59"/>
      <c r="I29" s="60">
        <v>829.3</v>
      </c>
      <c r="J29" s="55"/>
      <c r="K29" s="56"/>
      <c r="L29" s="57">
        <f t="shared" si="2"/>
        <v>0</v>
      </c>
      <c r="M29" s="58"/>
      <c r="N29" s="61">
        <f t="shared" si="26"/>
        <v>0</v>
      </c>
      <c r="O29" s="54">
        <v>36980.6</v>
      </c>
      <c r="P29" s="55"/>
      <c r="Q29" s="56">
        <v>1591.4</v>
      </c>
      <c r="R29" s="57"/>
      <c r="S29" s="58"/>
      <c r="T29" s="61">
        <f t="shared" si="27"/>
        <v>4.303337425569083</v>
      </c>
      <c r="U29" s="54">
        <v>253.6</v>
      </c>
      <c r="V29" s="55"/>
      <c r="W29" s="56"/>
      <c r="X29" s="57">
        <f t="shared" si="6"/>
        <v>0</v>
      </c>
      <c r="Y29" s="58"/>
      <c r="Z29" s="61">
        <f>W29/U29%</f>
        <v>0</v>
      </c>
      <c r="AA29" s="54">
        <v>4819.2</v>
      </c>
      <c r="AB29" s="55"/>
      <c r="AC29" s="56">
        <v>574</v>
      </c>
      <c r="AD29" s="57"/>
      <c r="AE29" s="58"/>
      <c r="AF29" s="61">
        <f t="shared" si="28"/>
        <v>11.910690571049138</v>
      </c>
      <c r="AG29" s="54">
        <v>29307.8</v>
      </c>
      <c r="AH29" s="55"/>
      <c r="AI29" s="56">
        <v>111.2</v>
      </c>
      <c r="AJ29" s="57"/>
      <c r="AK29" s="58"/>
      <c r="AL29" s="61">
        <f t="shared" si="29"/>
        <v>0.3794211779799235</v>
      </c>
      <c r="AM29" s="54">
        <v>2771.9</v>
      </c>
      <c r="AN29" s="55"/>
      <c r="AO29" s="56">
        <v>50</v>
      </c>
      <c r="AP29" s="57"/>
      <c r="AQ29" s="58"/>
      <c r="AR29" s="61">
        <f t="shared" si="30"/>
        <v>1.8038168765106966</v>
      </c>
      <c r="AS29" s="54">
        <v>3760.2</v>
      </c>
      <c r="AT29" s="55"/>
      <c r="AU29" s="56"/>
      <c r="AV29" s="57">
        <f t="shared" si="14"/>
        <v>0</v>
      </c>
      <c r="AW29" s="58"/>
      <c r="AX29" s="61"/>
      <c r="AY29" s="54">
        <v>856.6</v>
      </c>
      <c r="AZ29" s="55"/>
      <c r="BA29" s="56">
        <v>0</v>
      </c>
      <c r="BB29" s="57"/>
      <c r="BC29" s="58"/>
      <c r="BD29" s="61">
        <f t="shared" si="32"/>
        <v>0</v>
      </c>
      <c r="BE29" s="54">
        <v>23094.9</v>
      </c>
      <c r="BF29" s="55"/>
      <c r="BG29" s="56">
        <v>72.7</v>
      </c>
      <c r="BH29" s="57"/>
      <c r="BI29" s="58"/>
      <c r="BJ29" s="61">
        <f t="shared" si="33"/>
        <v>0.31478811339300017</v>
      </c>
      <c r="BK29" s="54">
        <v>100910.1</v>
      </c>
      <c r="BL29" s="55"/>
      <c r="BM29" s="56">
        <v>22010.3</v>
      </c>
      <c r="BN29" s="57"/>
      <c r="BO29" s="58"/>
      <c r="BP29" s="61">
        <f t="shared" si="34"/>
        <v>21.811790891100095</v>
      </c>
      <c r="BQ29" s="54">
        <v>183053.4</v>
      </c>
      <c r="BR29" s="55"/>
      <c r="BS29" s="56">
        <v>24223.5</v>
      </c>
      <c r="BT29" s="57"/>
      <c r="BU29" s="58"/>
      <c r="BV29" s="61">
        <f t="shared" si="35"/>
        <v>13.233023806168037</v>
      </c>
      <c r="BW29" s="62">
        <f t="shared" si="40"/>
        <v>503543.20000000007</v>
      </c>
      <c r="BX29" s="63">
        <f t="shared" si="40"/>
        <v>0</v>
      </c>
      <c r="BY29" s="63">
        <f t="shared" si="40"/>
        <v>48633.1</v>
      </c>
      <c r="BZ29" s="57"/>
      <c r="CA29" s="58"/>
      <c r="CB29" s="64">
        <f t="shared" si="38"/>
        <v>9.658178285398352</v>
      </c>
      <c r="CC29" s="123"/>
      <c r="CD29" s="123"/>
    </row>
    <row r="30" spans="1:82" s="103" customFormat="1" ht="12.75">
      <c r="A30" s="120" t="s">
        <v>48</v>
      </c>
      <c r="B30" s="121"/>
      <c r="C30" s="54"/>
      <c r="D30" s="55"/>
      <c r="E30" s="56"/>
      <c r="F30" s="57">
        <f>E30-D30</f>
        <v>0</v>
      </c>
      <c r="G30" s="58"/>
      <c r="H30" s="59"/>
      <c r="I30" s="60"/>
      <c r="J30" s="55"/>
      <c r="K30" s="56"/>
      <c r="L30" s="57">
        <f t="shared" si="2"/>
        <v>0</v>
      </c>
      <c r="M30" s="58"/>
      <c r="N30" s="61"/>
      <c r="O30" s="54"/>
      <c r="P30" s="55"/>
      <c r="Q30" s="56"/>
      <c r="R30" s="57">
        <f t="shared" si="4"/>
        <v>0</v>
      </c>
      <c r="S30" s="58"/>
      <c r="T30" s="61"/>
      <c r="U30" s="54"/>
      <c r="V30" s="55"/>
      <c r="W30" s="56"/>
      <c r="X30" s="57">
        <f t="shared" si="6"/>
        <v>0</v>
      </c>
      <c r="Y30" s="58"/>
      <c r="Z30" s="61"/>
      <c r="AA30" s="54"/>
      <c r="AB30" s="55"/>
      <c r="AC30" s="56"/>
      <c r="AD30" s="57">
        <f t="shared" si="8"/>
        <v>0</v>
      </c>
      <c r="AE30" s="58"/>
      <c r="AF30" s="61"/>
      <c r="AG30" s="54"/>
      <c r="AH30" s="55"/>
      <c r="AI30" s="56"/>
      <c r="AJ30" s="57">
        <f t="shared" si="10"/>
        <v>0</v>
      </c>
      <c r="AK30" s="58"/>
      <c r="AL30" s="61"/>
      <c r="AM30" s="54"/>
      <c r="AN30" s="55"/>
      <c r="AO30" s="56"/>
      <c r="AP30" s="57">
        <f t="shared" si="12"/>
        <v>0</v>
      </c>
      <c r="AQ30" s="58"/>
      <c r="AR30" s="61"/>
      <c r="AS30" s="54"/>
      <c r="AT30" s="55"/>
      <c r="AU30" s="56"/>
      <c r="AV30" s="57">
        <f t="shared" si="14"/>
        <v>0</v>
      </c>
      <c r="AW30" s="58"/>
      <c r="AX30" s="61"/>
      <c r="AY30" s="54"/>
      <c r="AZ30" s="55"/>
      <c r="BA30" s="56"/>
      <c r="BB30" s="57"/>
      <c r="BC30" s="58"/>
      <c r="BD30" s="61"/>
      <c r="BE30" s="54"/>
      <c r="BF30" s="55"/>
      <c r="BG30" s="56"/>
      <c r="BH30" s="57"/>
      <c r="BI30" s="58"/>
      <c r="BJ30" s="61"/>
      <c r="BK30" s="54">
        <v>89.8</v>
      </c>
      <c r="BL30" s="55"/>
      <c r="BM30" s="56">
        <v>89.8</v>
      </c>
      <c r="BN30" s="57"/>
      <c r="BO30" s="58"/>
      <c r="BP30" s="61">
        <f t="shared" si="34"/>
        <v>100</v>
      </c>
      <c r="BQ30" s="54"/>
      <c r="BR30" s="55"/>
      <c r="BS30" s="56"/>
      <c r="BT30" s="57"/>
      <c r="BU30" s="58"/>
      <c r="BV30" s="61"/>
      <c r="BW30" s="62">
        <f t="shared" si="40"/>
        <v>89.8</v>
      </c>
      <c r="BX30" s="63">
        <f t="shared" si="40"/>
        <v>0</v>
      </c>
      <c r="BY30" s="63">
        <f t="shared" si="40"/>
        <v>89.8</v>
      </c>
      <c r="BZ30" s="57"/>
      <c r="CA30" s="58"/>
      <c r="CB30" s="64">
        <f t="shared" si="38"/>
        <v>100</v>
      </c>
      <c r="CC30" s="123"/>
      <c r="CD30" s="123"/>
    </row>
    <row r="31" spans="1:82" s="134" customFormat="1" ht="13.5" thickBot="1">
      <c r="A31" s="124" t="s">
        <v>49</v>
      </c>
      <c r="B31" s="125"/>
      <c r="C31" s="126">
        <f>C9+C26</f>
        <v>205607</v>
      </c>
      <c r="D31" s="127"/>
      <c r="E31" s="127">
        <f>E9+E26</f>
        <v>34432.1</v>
      </c>
      <c r="F31" s="127"/>
      <c r="G31" s="128"/>
      <c r="H31" s="129">
        <f>E31/C31%</f>
        <v>16.7465601852077</v>
      </c>
      <c r="I31" s="130">
        <f>I9+I26</f>
        <v>9643.300000000001</v>
      </c>
      <c r="J31" s="127"/>
      <c r="K31" s="127">
        <f>K9+K26</f>
        <v>3461.1000000000004</v>
      </c>
      <c r="L31" s="127"/>
      <c r="M31" s="128"/>
      <c r="N31" s="131">
        <f t="shared" si="26"/>
        <v>35.891240550433984</v>
      </c>
      <c r="O31" s="126">
        <f>O9+O26</f>
        <v>53013.6</v>
      </c>
      <c r="P31" s="127"/>
      <c r="Q31" s="127">
        <f>Q9+Q26</f>
        <v>12860.4</v>
      </c>
      <c r="R31" s="127"/>
      <c r="S31" s="128"/>
      <c r="T31" s="131">
        <f t="shared" si="27"/>
        <v>24.25868079134411</v>
      </c>
      <c r="U31" s="126">
        <f>U9+U26</f>
        <v>9370.300000000001</v>
      </c>
      <c r="V31" s="127"/>
      <c r="W31" s="127">
        <f>W9+W26</f>
        <v>3323.8999999999996</v>
      </c>
      <c r="X31" s="127"/>
      <c r="Y31" s="128"/>
      <c r="Z31" s="131">
        <f>W31/U31%</f>
        <v>35.4727169887837</v>
      </c>
      <c r="AA31" s="126">
        <f>AA9+AA26</f>
        <v>14026.400000000001</v>
      </c>
      <c r="AB31" s="127"/>
      <c r="AC31" s="127">
        <f>AC9+AC26</f>
        <v>3791.3999999999996</v>
      </c>
      <c r="AD31" s="127"/>
      <c r="AE31" s="128"/>
      <c r="AF31" s="131">
        <f t="shared" si="28"/>
        <v>27.030456852791875</v>
      </c>
      <c r="AG31" s="126">
        <f>AG9+AG26</f>
        <v>40530.5</v>
      </c>
      <c r="AH31" s="127"/>
      <c r="AI31" s="127">
        <f>AI9+AI26</f>
        <v>4813.2</v>
      </c>
      <c r="AJ31" s="127"/>
      <c r="AK31" s="128"/>
      <c r="AL31" s="131">
        <f t="shared" si="29"/>
        <v>11.875501165788727</v>
      </c>
      <c r="AM31" s="126">
        <f>AM9+AM26</f>
        <v>11733.300000000001</v>
      </c>
      <c r="AN31" s="127"/>
      <c r="AO31" s="127">
        <f>AO9+AO26</f>
        <v>4200.3</v>
      </c>
      <c r="AP31" s="127"/>
      <c r="AQ31" s="128"/>
      <c r="AR31" s="131">
        <f t="shared" si="30"/>
        <v>35.7981130628212</v>
      </c>
      <c r="AS31" s="126">
        <f>AS9+AS26</f>
        <v>11272.8</v>
      </c>
      <c r="AT31" s="127"/>
      <c r="AU31" s="127">
        <f>AU9+AU26</f>
        <v>3343.3</v>
      </c>
      <c r="AV31" s="127"/>
      <c r="AW31" s="128"/>
      <c r="AX31" s="131">
        <f t="shared" si="31"/>
        <v>29.658115108934783</v>
      </c>
      <c r="AY31" s="126">
        <f>AY9+AY26</f>
        <v>9646.6</v>
      </c>
      <c r="AZ31" s="127"/>
      <c r="BA31" s="127">
        <f>BA9+BA26</f>
        <v>2676.2</v>
      </c>
      <c r="BB31" s="127"/>
      <c r="BC31" s="128"/>
      <c r="BD31" s="131">
        <f t="shared" si="32"/>
        <v>27.742417017394725</v>
      </c>
      <c r="BE31" s="126">
        <f>BE9+BE26</f>
        <v>28533.800000000003</v>
      </c>
      <c r="BF31" s="127"/>
      <c r="BG31" s="127">
        <f>BG9+BG26</f>
        <v>2331.5</v>
      </c>
      <c r="BH31" s="127"/>
      <c r="BI31" s="128"/>
      <c r="BJ31" s="131">
        <f t="shared" si="33"/>
        <v>8.171011221779082</v>
      </c>
      <c r="BK31" s="126">
        <f>BK9+BK26</f>
        <v>115165.40000000001</v>
      </c>
      <c r="BL31" s="127"/>
      <c r="BM31" s="127">
        <f>BM9+BM26</f>
        <v>28021.1</v>
      </c>
      <c r="BN31" s="127"/>
      <c r="BO31" s="128"/>
      <c r="BP31" s="131">
        <f t="shared" si="34"/>
        <v>24.331179329902902</v>
      </c>
      <c r="BQ31" s="126">
        <f>BQ9+BQ26</f>
        <v>197950.5</v>
      </c>
      <c r="BR31" s="127"/>
      <c r="BS31" s="127">
        <f>BS9+BS26</f>
        <v>30551.199999999997</v>
      </c>
      <c r="BT31" s="127"/>
      <c r="BU31" s="128"/>
      <c r="BV31" s="131">
        <f t="shared" si="35"/>
        <v>15.433757429256302</v>
      </c>
      <c r="BW31" s="127">
        <f t="shared" si="40"/>
        <v>706493.5</v>
      </c>
      <c r="BX31" s="127">
        <f t="shared" si="40"/>
        <v>0</v>
      </c>
      <c r="BY31" s="127">
        <f t="shared" si="40"/>
        <v>133805.7</v>
      </c>
      <c r="BZ31" s="127"/>
      <c r="CA31" s="128"/>
      <c r="CB31" s="132">
        <f t="shared" si="38"/>
        <v>18.939409916722518</v>
      </c>
      <c r="CC31" s="133"/>
      <c r="CD31" s="133"/>
    </row>
    <row r="32" spans="3:82" ht="12.75"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>
        <v>-1931.2</v>
      </c>
      <c r="BL32" s="116"/>
      <c r="BM32" s="116">
        <v>-1931.2</v>
      </c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</row>
    <row r="33" spans="2:82" ht="12.75">
      <c r="B33" s="135"/>
      <c r="C33" s="13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</row>
    <row r="34" spans="3:82" ht="12.75"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</row>
    <row r="35" spans="3:82" ht="12.75"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</row>
    <row r="36" spans="3:82" ht="12.75"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</row>
    <row r="37" spans="3:82" ht="12.75"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</row>
    <row r="38" spans="3:82" ht="15"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36"/>
      <c r="BY38" s="116"/>
      <c r="BZ38" s="116"/>
      <c r="CA38" s="116"/>
      <c r="CB38" s="116"/>
      <c r="CC38" s="116"/>
      <c r="CD38" s="116"/>
    </row>
    <row r="39" spans="3:82" ht="12.75"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</row>
    <row r="40" spans="3:82" ht="12.75"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</row>
    <row r="41" spans="3:82" ht="12.75"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</row>
    <row r="42" ht="12.75">
      <c r="BX42" s="137"/>
    </row>
    <row r="43" ht="12.75">
      <c r="BX43" s="137"/>
    </row>
  </sheetData>
  <sheetProtection/>
  <mergeCells count="40">
    <mergeCell ref="BL7:BM7"/>
    <mergeCell ref="BN7:BO7"/>
    <mergeCell ref="BR7:BS7"/>
    <mergeCell ref="BT7:BU7"/>
    <mergeCell ref="BX7:BY7"/>
    <mergeCell ref="BZ7:CA7"/>
    <mergeCell ref="AT7:AU7"/>
    <mergeCell ref="AV7:AW7"/>
    <mergeCell ref="AZ7:BA7"/>
    <mergeCell ref="BB7:BC7"/>
    <mergeCell ref="BF7:BG7"/>
    <mergeCell ref="BH7:BI7"/>
    <mergeCell ref="AB7:AC7"/>
    <mergeCell ref="AD7:AE7"/>
    <mergeCell ref="AH7:AI7"/>
    <mergeCell ref="AJ7:AK7"/>
    <mergeCell ref="AN7:AO7"/>
    <mergeCell ref="AP7:AQ7"/>
    <mergeCell ref="BQ6:BV6"/>
    <mergeCell ref="BW6:CB6"/>
    <mergeCell ref="D7:E7"/>
    <mergeCell ref="F7:G7"/>
    <mergeCell ref="J7:K7"/>
    <mergeCell ref="L7:M7"/>
    <mergeCell ref="P7:Q7"/>
    <mergeCell ref="R7:S7"/>
    <mergeCell ref="V7:W7"/>
    <mergeCell ref="X7:Y7"/>
    <mergeCell ref="AG6:AL6"/>
    <mergeCell ref="AM6:AR6"/>
    <mergeCell ref="AS6:AX6"/>
    <mergeCell ref="AY6:BD6"/>
    <mergeCell ref="BE6:BJ6"/>
    <mergeCell ref="BK6:BP6"/>
    <mergeCell ref="D3:Q3"/>
    <mergeCell ref="C6:H6"/>
    <mergeCell ref="I6:N6"/>
    <mergeCell ref="O6:T6"/>
    <mergeCell ref="U6:Z6"/>
    <mergeCell ref="AA6:AF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2012-06-15T11:24:47Z</dcterms:created>
  <dcterms:modified xsi:type="dcterms:W3CDTF">2012-06-15T11:31:08Z</dcterms:modified>
  <cp:category/>
  <cp:version/>
  <cp:contentType/>
  <cp:contentStatus/>
</cp:coreProperties>
</file>