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80" windowHeight="10050" activeTab="0"/>
  </bookViews>
  <sheets>
    <sheet name="01.01.12. (с зак.об.)" sheetId="1" r:id="rId1"/>
  </sheets>
  <externalReferences>
    <externalReference r:id="rId4"/>
  </externalReferences>
  <definedNames>
    <definedName name="_xlnm.Print_Titles" localSheetId="0">'01.01.12. (с зак.об.)'!$A:$A,'01.01.12. (с зак.об.)'!$2:$2</definedName>
    <definedName name="_xlnm.Print_Area" localSheetId="0">'01.01.12. (с зак.об.)'!$A$1:$BB$34</definedName>
  </definedNames>
  <calcPr fullCalcOnLoad="1"/>
</workbook>
</file>

<file path=xl/sharedStrings.xml><?xml version="1.0" encoding="utf-8"?>
<sst xmlns="http://schemas.openxmlformats.org/spreadsheetml/2006/main" count="122" uniqueCount="50">
  <si>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</si>
  <si>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 xml:space="preserve">Информация о выполнении плановых назначений по доходам за  2011 год по поселениям </t>
  </si>
  <si>
    <t>Белокалитвинского района</t>
  </si>
  <si>
    <t>по состоянию на 01.01.2012 года</t>
  </si>
  <si>
    <t>с учетом заключительных оборотов</t>
  </si>
  <si>
    <t>Наименование показателей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</si>
  <si>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</si>
  <si>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</si>
  <si>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</si>
  <si>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</si>
  <si>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</si>
  <si>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</si>
  <si>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</si>
  <si>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</si>
  <si>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</si>
  <si>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</si>
  <si>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</si>
  <si>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</si>
  <si>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</si>
  <si>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2011 год</t>
  </si>
  <si>
    <t>Откл. к пл. года</t>
  </si>
  <si>
    <t>план</t>
  </si>
  <si>
    <t>факт</t>
  </si>
  <si>
    <t>т.р</t>
  </si>
  <si>
    <t>%</t>
  </si>
  <si>
    <t>Собственные доходы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</si>
  <si>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</si>
  <si>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</si>
  <si>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</si>
  <si>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 xml:space="preserve">Налог на имущество физических лиц </t>
  </si>
  <si>
    <t>Транспортный налог с организаций</t>
  </si>
  <si>
    <t>Транспортный налог с физ.лиц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</si>
  <si>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</si>
  <si>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</si>
  <si>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</si>
  <si>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</si>
  <si>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</si>
  <si>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сдачи в аренду имущества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</si>
  <si>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</si>
  <si>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</si>
  <si>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</si>
  <si>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</si>
  <si>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</si>
  <si>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</t>
  </si>
  <si>
    <t>Безвозмездные поступления</t>
  </si>
  <si>
    <t>Дотация</t>
  </si>
  <si>
    <t>Субвенции ВУС</t>
  </si>
  <si>
    <t>Иные межбюджетные трансферты</t>
  </si>
  <si>
    <t>Прочие безвозмездные поступления</t>
  </si>
  <si>
    <t>Всего доходов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</si>
</sst>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i/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23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4" fillId="33" borderId="10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164" fontId="24" fillId="33" borderId="24" xfId="0" applyNumberFormat="1" applyFont="1" applyFill="1" applyBorder="1" applyAlignment="1">
      <alignment/>
    </xf>
    <xf numFmtId="164" fontId="24" fillId="33" borderId="25" xfId="0" applyNumberFormat="1" applyFont="1" applyFill="1" applyBorder="1" applyAlignment="1">
      <alignment/>
    </xf>
    <xf numFmtId="164" fontId="24" fillId="33" borderId="10" xfId="0" applyNumberFormat="1" applyFont="1" applyFill="1" applyBorder="1" applyAlignment="1">
      <alignment/>
    </xf>
    <xf numFmtId="164" fontId="24" fillId="33" borderId="23" xfId="0" applyNumberFormat="1" applyFont="1" applyFill="1" applyBorder="1" applyAlignment="1">
      <alignment/>
    </xf>
    <xf numFmtId="164" fontId="24" fillId="33" borderId="11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0" fontId="22" fillId="0" borderId="10" xfId="0" applyFont="1" applyBorder="1" applyAlignment="1">
      <alignment/>
    </xf>
    <xf numFmtId="0" fontId="25" fillId="0" borderId="11" xfId="0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23" xfId="0" applyNumberFormat="1" applyFont="1" applyFill="1" applyBorder="1" applyAlignment="1">
      <alignment/>
    </xf>
    <xf numFmtId="164" fontId="26" fillId="0" borderId="24" xfId="0" applyNumberFormat="1" applyFont="1" applyFill="1" applyBorder="1" applyAlignment="1">
      <alignment/>
    </xf>
    <xf numFmtId="164" fontId="26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1" xfId="0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0" fontId="22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22" fillId="0" borderId="11" xfId="0" applyFont="1" applyFill="1" applyBorder="1" applyAlignment="1">
      <alignment vertical="top"/>
    </xf>
    <xf numFmtId="164" fontId="0" fillId="0" borderId="24" xfId="0" applyNumberFormat="1" applyFont="1" applyFill="1" applyBorder="1" applyAlignment="1">
      <alignment vertical="top"/>
    </xf>
    <xf numFmtId="164" fontId="0" fillId="0" borderId="26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22" fillId="0" borderId="10" xfId="0" applyFont="1" applyBorder="1" applyAlignment="1">
      <alignment vertical="top" wrapText="1"/>
    </xf>
    <xf numFmtId="0" fontId="22" fillId="0" borderId="11" xfId="0" applyFont="1" applyBorder="1" applyAlignment="1">
      <alignment vertical="top"/>
    </xf>
    <xf numFmtId="164" fontId="0" fillId="0" borderId="24" xfId="0" applyNumberFormat="1" applyFont="1" applyBorder="1" applyAlignment="1">
      <alignment vertical="top"/>
    </xf>
    <xf numFmtId="164" fontId="0" fillId="0" borderId="26" xfId="0" applyNumberFormat="1" applyFont="1" applyBorder="1" applyAlignment="1">
      <alignment vertical="top"/>
    </xf>
    <xf numFmtId="164" fontId="0" fillId="0" borderId="26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0" fontId="24" fillId="0" borderId="10" xfId="0" applyFont="1" applyFill="1" applyBorder="1" applyAlignment="1">
      <alignment/>
    </xf>
    <xf numFmtId="0" fontId="27" fillId="0" borderId="11" xfId="0" applyFont="1" applyBorder="1" applyAlignment="1">
      <alignment/>
    </xf>
    <xf numFmtId="164" fontId="24" fillId="0" borderId="24" xfId="0" applyNumberFormat="1" applyFont="1" applyFill="1" applyBorder="1" applyAlignment="1">
      <alignment/>
    </xf>
    <xf numFmtId="164" fontId="24" fillId="0" borderId="25" xfId="0" applyNumberFormat="1" applyFont="1" applyFill="1" applyBorder="1" applyAlignment="1">
      <alignment/>
    </xf>
    <xf numFmtId="164" fontId="24" fillId="0" borderId="10" xfId="0" applyNumberFormat="1" applyFont="1" applyFill="1" applyBorder="1" applyAlignment="1">
      <alignment/>
    </xf>
    <xf numFmtId="164" fontId="24" fillId="0" borderId="23" xfId="0" applyNumberFormat="1" applyFont="1" applyFill="1" applyBorder="1" applyAlignment="1">
      <alignment/>
    </xf>
    <xf numFmtId="164" fontId="28" fillId="0" borderId="24" xfId="0" applyNumberFormat="1" applyFont="1" applyFill="1" applyBorder="1" applyAlignment="1">
      <alignment/>
    </xf>
    <xf numFmtId="164" fontId="28" fillId="0" borderId="11" xfId="0" applyNumberFormat="1" applyFont="1" applyFill="1" applyBorder="1" applyAlignment="1">
      <alignment/>
    </xf>
    <xf numFmtId="164" fontId="24" fillId="0" borderId="11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9" fillId="0" borderId="10" xfId="0" applyFont="1" applyFill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164" fontId="26" fillId="0" borderId="24" xfId="0" applyNumberFormat="1" applyFont="1" applyBorder="1" applyAlignment="1">
      <alignment vertical="top" wrapText="1"/>
    </xf>
    <xf numFmtId="164" fontId="26" fillId="0" borderId="26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30" fillId="0" borderId="10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vertical="top" wrapText="1"/>
    </xf>
    <xf numFmtId="164" fontId="26" fillId="0" borderId="24" xfId="0" applyNumberFormat="1" applyFont="1" applyFill="1" applyBorder="1" applyAlignment="1">
      <alignment vertical="top" wrapText="1"/>
    </xf>
    <xf numFmtId="164" fontId="26" fillId="0" borderId="26" xfId="0" applyNumberFormat="1" applyFont="1" applyFill="1" applyBorder="1" applyAlignment="1">
      <alignment vertical="top" wrapText="1"/>
    </xf>
    <xf numFmtId="0" fontId="22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164" fontId="32" fillId="0" borderId="24" xfId="0" applyNumberFormat="1" applyFont="1" applyBorder="1" applyAlignment="1">
      <alignment wrapText="1"/>
    </xf>
    <xf numFmtId="164" fontId="32" fillId="0" borderId="26" xfId="0" applyNumberFormat="1" applyFont="1" applyBorder="1" applyAlignment="1">
      <alignment wrapText="1"/>
    </xf>
    <xf numFmtId="0" fontId="22" fillId="0" borderId="11" xfId="0" applyFont="1" applyBorder="1" applyAlignment="1">
      <alignment/>
    </xf>
    <xf numFmtId="0" fontId="24" fillId="10" borderId="10" xfId="0" applyFont="1" applyFill="1" applyBorder="1" applyAlignment="1">
      <alignment/>
    </xf>
    <xf numFmtId="0" fontId="24" fillId="10" borderId="11" xfId="0" applyFont="1" applyFill="1" applyBorder="1" applyAlignment="1">
      <alignment/>
    </xf>
    <xf numFmtId="164" fontId="24" fillId="10" borderId="24" xfId="0" applyNumberFormat="1" applyFont="1" applyFill="1" applyBorder="1" applyAlignment="1">
      <alignment/>
    </xf>
    <xf numFmtId="164" fontId="24" fillId="10" borderId="25" xfId="0" applyNumberFormat="1" applyFont="1" applyFill="1" applyBorder="1" applyAlignment="1">
      <alignment/>
    </xf>
    <xf numFmtId="164" fontId="24" fillId="10" borderId="10" xfId="0" applyNumberFormat="1" applyFont="1" applyFill="1" applyBorder="1" applyAlignment="1">
      <alignment/>
    </xf>
    <xf numFmtId="164" fontId="24" fillId="10" borderId="23" xfId="0" applyNumberFormat="1" applyFont="1" applyFill="1" applyBorder="1" applyAlignment="1">
      <alignment/>
    </xf>
    <xf numFmtId="164" fontId="28" fillId="10" borderId="24" xfId="0" applyNumberFormat="1" applyFont="1" applyFill="1" applyBorder="1" applyAlignment="1">
      <alignment/>
    </xf>
    <xf numFmtId="164" fontId="28" fillId="10" borderId="11" xfId="0" applyNumberFormat="1" applyFont="1" applyFill="1" applyBorder="1" applyAlignment="1">
      <alignment/>
    </xf>
    <xf numFmtId="0" fontId="24" fillId="1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24" fillId="10" borderId="27" xfId="0" applyFont="1" applyFill="1" applyBorder="1" applyAlignment="1">
      <alignment/>
    </xf>
    <xf numFmtId="0" fontId="24" fillId="10" borderId="28" xfId="0" applyFont="1" applyFill="1" applyBorder="1" applyAlignment="1">
      <alignment/>
    </xf>
    <xf numFmtId="164" fontId="24" fillId="10" borderId="29" xfId="0" applyNumberFormat="1" applyFont="1" applyFill="1" applyBorder="1" applyAlignment="1">
      <alignment/>
    </xf>
    <xf numFmtId="164" fontId="24" fillId="10" borderId="27" xfId="0" applyNumberFormat="1" applyFont="1" applyFill="1" applyBorder="1" applyAlignment="1">
      <alignment/>
    </xf>
    <xf numFmtId="164" fontId="24" fillId="10" borderId="30" xfId="0" applyNumberFormat="1" applyFont="1" applyFill="1" applyBorder="1" applyAlignment="1">
      <alignment/>
    </xf>
    <xf numFmtId="164" fontId="24" fillId="10" borderId="28" xfId="0" applyNumberFormat="1" applyFont="1" applyFill="1" applyBorder="1" applyAlignment="1">
      <alignment/>
    </xf>
    <xf numFmtId="0" fontId="24" fillId="10" borderId="31" xfId="0" applyFont="1" applyFill="1" applyBorder="1" applyAlignment="1">
      <alignment/>
    </xf>
    <xf numFmtId="164" fontId="0" fillId="0" borderId="0" xfId="0" applyNumberForma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_c_D\&#1055;&#1086;&#1089;&#1090;&#1091;&#1087;&#1083;&#1077;&#1085;&#1080;&#1077;%20&#1076;&#1086;&#1093;&#1086;&#1076;&#1086;&#1074;.%20&#1048;&#1090;&#1086;&#1075;&#1080;\2011\&#1055;&#1054;&#1057;&#1045;&#1051;&#1045;&#1053;&#1048;&#10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3.11"/>
      <sheetName val="01.04.11"/>
      <sheetName val="01.05.11"/>
      <sheetName val="01.06.11"/>
      <sheetName val="01.07.11 (операт)"/>
      <sheetName val="01.07.11 ут."/>
      <sheetName val="01.08.11 (опер)"/>
      <sheetName val="01.09.11"/>
      <sheetName val="01.10.11опер"/>
      <sheetName val="01.10.11ут."/>
      <sheetName val="01.11.11"/>
      <sheetName val="01.12.11"/>
      <sheetName val="01.01.12."/>
      <sheetName val="01.01.12. (с зак.об.)"/>
      <sheetName val="Лист1"/>
      <sheetName val="Лист3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6"/>
  <sheetViews>
    <sheetView showZeros="0" tabSelected="1" zoomScalePageLayoutView="0" workbookViewId="0" topLeftCell="A2">
      <pane xSplit="2" ySplit="7" topLeftCell="C9" activePane="bottomRight" state="frozen"/>
      <selection pane="topLeft" activeCell="A2" sqref="A2"/>
      <selection pane="topRight" activeCell="C2" sqref="C2"/>
      <selection pane="bottomLeft" activeCell="A7" sqref="A7"/>
      <selection pane="bottomRight" activeCell="F43" sqref="F43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3" width="10.00390625" style="0" customWidth="1"/>
    <col min="4" max="4" width="10.25390625" style="0" bestFit="1" customWidth="1"/>
    <col min="5" max="5" width="11.00390625" style="0" customWidth="1"/>
    <col min="6" max="6" width="10.00390625" style="0" customWidth="1"/>
    <col min="7" max="7" width="10.125" style="0" customWidth="1"/>
    <col min="8" max="8" width="9.375" style="0" bestFit="1" customWidth="1"/>
    <col min="9" max="10" width="9.25390625" style="0" customWidth="1"/>
    <col min="11" max="11" width="9.375" style="0" customWidth="1"/>
    <col min="12" max="12" width="9.25390625" style="0" bestFit="1" customWidth="1"/>
    <col min="13" max="13" width="9.25390625" style="0" customWidth="1"/>
    <col min="14" max="14" width="9.25390625" style="0" bestFit="1" customWidth="1"/>
    <col min="15" max="15" width="10.25390625" style="0" customWidth="1"/>
    <col min="17" max="17" width="10.00390625" style="0" customWidth="1"/>
    <col min="19" max="19" width="11.75390625" style="0" customWidth="1"/>
    <col min="20" max="20" width="10.00390625" style="0" customWidth="1"/>
    <col min="21" max="21" width="10.875" style="0" bestFit="1" customWidth="1"/>
    <col min="22" max="22" width="9.25390625" style="0" bestFit="1" customWidth="1"/>
    <col min="23" max="23" width="10.875" style="0" customWidth="1"/>
    <col min="24" max="24" width="9.25390625" style="0" bestFit="1" customWidth="1"/>
    <col min="25" max="25" width="9.375" style="0" customWidth="1"/>
    <col min="26" max="26" width="9.75390625" style="0" customWidth="1"/>
    <col min="27" max="27" width="11.375" style="0" customWidth="1"/>
    <col min="28" max="28" width="9.625" style="0" bestFit="1" customWidth="1"/>
    <col min="29" max="29" width="9.875" style="0" customWidth="1"/>
    <col min="30" max="31" width="10.25390625" style="0" customWidth="1"/>
    <col min="32" max="32" width="9.25390625" style="0" bestFit="1" customWidth="1"/>
    <col min="33" max="33" width="9.25390625" style="0" customWidth="1"/>
    <col min="34" max="34" width="10.875" style="0" customWidth="1"/>
    <col min="35" max="35" width="9.75390625" style="0" customWidth="1"/>
    <col min="36" max="36" width="9.25390625" style="0" bestFit="1" customWidth="1"/>
    <col min="37" max="38" width="9.25390625" style="0" customWidth="1"/>
    <col min="39" max="39" width="9.875" style="0" customWidth="1"/>
    <col min="40" max="40" width="9.25390625" style="0" bestFit="1" customWidth="1"/>
    <col min="41" max="41" width="9.25390625" style="0" customWidth="1"/>
    <col min="42" max="42" width="11.375" style="0" customWidth="1"/>
    <col min="43" max="43" width="10.125" style="0" customWidth="1"/>
    <col min="44" max="44" width="9.25390625" style="0" bestFit="1" customWidth="1"/>
    <col min="45" max="46" width="9.25390625" style="0" customWidth="1"/>
    <col min="47" max="47" width="10.375" style="0" bestFit="1" customWidth="1"/>
    <col min="48" max="48" width="9.25390625" style="0" bestFit="1" customWidth="1"/>
    <col min="49" max="49" width="8.875" style="0" customWidth="1"/>
    <col min="50" max="50" width="8.625" style="0" customWidth="1"/>
    <col min="51" max="51" width="11.875" style="0" customWidth="1"/>
    <col min="52" max="52" width="11.375" style="0" customWidth="1"/>
    <col min="53" max="53" width="11.125" style="0" customWidth="1"/>
    <col min="54" max="54" width="9.00390625" style="0" customWidth="1"/>
  </cols>
  <sheetData>
    <row r="1" ht="15.75" hidden="1">
      <c r="A1" t="s">
        <v>0</v>
      </c>
    </row>
    <row r="2" spans="2:18" ht="18">
      <c r="B2" s="1"/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4"/>
      <c r="Q2" s="4"/>
      <c r="R2" s="4"/>
    </row>
    <row r="3" spans="3:14" ht="15.75"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6"/>
      <c r="N3" s="6"/>
    </row>
    <row r="4" spans="1:51" s="8" customFormat="1" ht="12.75" customHeight="1">
      <c r="A4" s="7" t="s">
        <v>3</v>
      </c>
      <c r="B4" s="7"/>
      <c r="E4" s="9"/>
      <c r="F4" s="9"/>
      <c r="G4" s="9"/>
      <c r="I4" s="9"/>
      <c r="J4" s="9"/>
      <c r="K4" s="9"/>
      <c r="M4" s="9"/>
      <c r="N4" s="9"/>
      <c r="O4" s="9"/>
      <c r="Q4" s="9"/>
      <c r="R4" s="9"/>
      <c r="S4" s="9"/>
      <c r="U4" s="9"/>
      <c r="V4" s="9"/>
      <c r="W4" s="9"/>
      <c r="Y4" s="9"/>
      <c r="Z4" s="9"/>
      <c r="AA4" s="9"/>
      <c r="AC4" s="9"/>
      <c r="AD4" s="9"/>
      <c r="AE4" s="9"/>
      <c r="AG4" s="9"/>
      <c r="AH4" s="9"/>
      <c r="AI4" s="9"/>
      <c r="AK4" s="9"/>
      <c r="AL4" s="9"/>
      <c r="AM4" s="10"/>
      <c r="AN4" s="10"/>
      <c r="AO4" s="10"/>
      <c r="AP4" s="10"/>
      <c r="AQ4" s="9"/>
      <c r="AS4" s="9"/>
      <c r="AT4" s="9"/>
      <c r="AU4" s="9"/>
      <c r="AW4" s="9"/>
      <c r="AX4" s="9"/>
      <c r="AY4" s="9"/>
    </row>
    <row r="5" spans="1:51" s="8" customFormat="1" ht="12.75" customHeight="1" thickBot="1">
      <c r="A5" s="11" t="s">
        <v>4</v>
      </c>
      <c r="B5" s="7"/>
      <c r="E5" s="9"/>
      <c r="F5" s="9"/>
      <c r="G5" s="9"/>
      <c r="I5" s="9"/>
      <c r="J5" s="9"/>
      <c r="K5" s="9"/>
      <c r="M5" s="9"/>
      <c r="N5" s="9"/>
      <c r="O5" s="9"/>
      <c r="Q5" s="9"/>
      <c r="R5" s="9"/>
      <c r="S5" s="9"/>
      <c r="U5" s="9"/>
      <c r="V5" s="9"/>
      <c r="W5" s="9"/>
      <c r="Y5" s="9"/>
      <c r="Z5" s="9"/>
      <c r="AA5" s="9"/>
      <c r="AC5" s="9"/>
      <c r="AD5" s="9"/>
      <c r="AE5" s="9"/>
      <c r="AG5" s="9"/>
      <c r="AH5" s="9"/>
      <c r="AI5" s="9"/>
      <c r="AK5" s="9"/>
      <c r="AL5" s="9"/>
      <c r="AM5" s="10"/>
      <c r="AN5" s="10"/>
      <c r="AO5" s="10"/>
      <c r="AP5" s="10"/>
      <c r="AQ5" s="9"/>
      <c r="AS5" s="9"/>
      <c r="AT5" s="9"/>
      <c r="AU5" s="9"/>
      <c r="AW5" s="9"/>
      <c r="AX5" s="9"/>
      <c r="AY5" s="9"/>
    </row>
    <row r="6" spans="1:54" s="20" customFormat="1" ht="15" customHeight="1" thickBot="1">
      <c r="A6" s="12" t="s">
        <v>5</v>
      </c>
      <c r="B6" s="13"/>
      <c r="C6" s="14" t="s">
        <v>6</v>
      </c>
      <c r="D6" s="15"/>
      <c r="E6" s="15"/>
      <c r="F6" s="16"/>
      <c r="G6" s="14" t="s">
        <v>7</v>
      </c>
      <c r="H6" s="15"/>
      <c r="I6" s="15"/>
      <c r="J6" s="16"/>
      <c r="K6" s="14" t="s">
        <v>8</v>
      </c>
      <c r="L6" s="15"/>
      <c r="M6" s="15"/>
      <c r="N6" s="16"/>
      <c r="O6" s="14" t="s">
        <v>9</v>
      </c>
      <c r="P6" s="15"/>
      <c r="Q6" s="15"/>
      <c r="R6" s="16"/>
      <c r="S6" s="14" t="s">
        <v>10</v>
      </c>
      <c r="T6" s="15"/>
      <c r="U6" s="15"/>
      <c r="V6" s="16"/>
      <c r="W6" s="14" t="s">
        <v>11</v>
      </c>
      <c r="X6" s="15"/>
      <c r="Y6" s="15"/>
      <c r="Z6" s="16"/>
      <c r="AA6" s="14" t="s">
        <v>12</v>
      </c>
      <c r="AB6" s="15"/>
      <c r="AC6" s="15"/>
      <c r="AD6" s="16"/>
      <c r="AE6" s="14" t="s">
        <v>13</v>
      </c>
      <c r="AF6" s="15"/>
      <c r="AG6" s="15"/>
      <c r="AH6" s="16"/>
      <c r="AI6" s="14" t="s">
        <v>14</v>
      </c>
      <c r="AJ6" s="15"/>
      <c r="AK6" s="15"/>
      <c r="AL6" s="16"/>
      <c r="AM6" s="14" t="s">
        <v>15</v>
      </c>
      <c r="AN6" s="15"/>
      <c r="AO6" s="15"/>
      <c r="AP6" s="16"/>
      <c r="AQ6" s="14" t="s">
        <v>16</v>
      </c>
      <c r="AR6" s="15"/>
      <c r="AS6" s="15"/>
      <c r="AT6" s="16"/>
      <c r="AU6" s="14" t="s">
        <v>17</v>
      </c>
      <c r="AV6" s="15"/>
      <c r="AW6" s="15"/>
      <c r="AX6" s="16"/>
      <c r="AY6" s="17" t="s">
        <v>18</v>
      </c>
      <c r="AZ6" s="18"/>
      <c r="BA6" s="18"/>
      <c r="BB6" s="19"/>
    </row>
    <row r="7" spans="1:54" s="32" customFormat="1" ht="15" customHeight="1">
      <c r="A7" s="21"/>
      <c r="B7" s="22"/>
      <c r="C7" s="23" t="s">
        <v>19</v>
      </c>
      <c r="D7" s="24"/>
      <c r="E7" s="25" t="s">
        <v>20</v>
      </c>
      <c r="F7" s="26"/>
      <c r="G7" s="23" t="s">
        <v>19</v>
      </c>
      <c r="H7" s="24"/>
      <c r="I7" s="25" t="s">
        <v>20</v>
      </c>
      <c r="J7" s="26"/>
      <c r="K7" s="23" t="s">
        <v>19</v>
      </c>
      <c r="L7" s="24"/>
      <c r="M7" s="25" t="s">
        <v>20</v>
      </c>
      <c r="N7" s="26"/>
      <c r="O7" s="23" t="s">
        <v>19</v>
      </c>
      <c r="P7" s="24"/>
      <c r="Q7" s="25" t="s">
        <v>20</v>
      </c>
      <c r="R7" s="26"/>
      <c r="S7" s="23" t="s">
        <v>19</v>
      </c>
      <c r="T7" s="24"/>
      <c r="U7" s="25" t="s">
        <v>20</v>
      </c>
      <c r="V7" s="26"/>
      <c r="W7" s="23" t="s">
        <v>19</v>
      </c>
      <c r="X7" s="24"/>
      <c r="Y7" s="25" t="s">
        <v>20</v>
      </c>
      <c r="Z7" s="26"/>
      <c r="AA7" s="23" t="s">
        <v>19</v>
      </c>
      <c r="AB7" s="24"/>
      <c r="AC7" s="25" t="s">
        <v>20</v>
      </c>
      <c r="AD7" s="26"/>
      <c r="AE7" s="23" t="s">
        <v>19</v>
      </c>
      <c r="AF7" s="24"/>
      <c r="AG7" s="25" t="s">
        <v>20</v>
      </c>
      <c r="AH7" s="26"/>
      <c r="AI7" s="23" t="s">
        <v>19</v>
      </c>
      <c r="AJ7" s="24"/>
      <c r="AK7" s="25" t="s">
        <v>20</v>
      </c>
      <c r="AL7" s="26"/>
      <c r="AM7" s="23" t="s">
        <v>19</v>
      </c>
      <c r="AN7" s="24"/>
      <c r="AO7" s="25" t="s">
        <v>20</v>
      </c>
      <c r="AP7" s="26"/>
      <c r="AQ7" s="23" t="s">
        <v>19</v>
      </c>
      <c r="AR7" s="24"/>
      <c r="AS7" s="25" t="s">
        <v>20</v>
      </c>
      <c r="AT7" s="26"/>
      <c r="AU7" s="23" t="s">
        <v>19</v>
      </c>
      <c r="AV7" s="24"/>
      <c r="AW7" s="25" t="s">
        <v>20</v>
      </c>
      <c r="AX7" s="27"/>
      <c r="AY7" s="28" t="s">
        <v>19</v>
      </c>
      <c r="AZ7" s="29"/>
      <c r="BA7" s="30" t="s">
        <v>20</v>
      </c>
      <c r="BB7" s="31"/>
    </row>
    <row r="8" spans="1:54" ht="12.75">
      <c r="A8" s="33"/>
      <c r="B8" s="34"/>
      <c r="C8" s="35" t="s">
        <v>21</v>
      </c>
      <c r="D8" s="36" t="s">
        <v>22</v>
      </c>
      <c r="E8" s="36" t="s">
        <v>23</v>
      </c>
      <c r="F8" s="37" t="s">
        <v>24</v>
      </c>
      <c r="G8" s="35" t="s">
        <v>21</v>
      </c>
      <c r="H8" s="36" t="s">
        <v>22</v>
      </c>
      <c r="I8" s="36" t="s">
        <v>23</v>
      </c>
      <c r="J8" s="37" t="s">
        <v>24</v>
      </c>
      <c r="K8" s="35" t="s">
        <v>21</v>
      </c>
      <c r="L8" s="36" t="s">
        <v>22</v>
      </c>
      <c r="M8" s="36" t="s">
        <v>23</v>
      </c>
      <c r="N8" s="37" t="s">
        <v>24</v>
      </c>
      <c r="O8" s="35" t="s">
        <v>21</v>
      </c>
      <c r="P8" s="36" t="s">
        <v>22</v>
      </c>
      <c r="Q8" s="36" t="s">
        <v>23</v>
      </c>
      <c r="R8" s="37" t="s">
        <v>24</v>
      </c>
      <c r="S8" s="35" t="s">
        <v>21</v>
      </c>
      <c r="T8" s="36" t="s">
        <v>22</v>
      </c>
      <c r="U8" s="36" t="s">
        <v>23</v>
      </c>
      <c r="V8" s="37" t="s">
        <v>24</v>
      </c>
      <c r="W8" s="35" t="s">
        <v>21</v>
      </c>
      <c r="X8" s="36" t="s">
        <v>22</v>
      </c>
      <c r="Y8" s="36" t="s">
        <v>23</v>
      </c>
      <c r="Z8" s="37" t="s">
        <v>24</v>
      </c>
      <c r="AA8" s="35" t="s">
        <v>21</v>
      </c>
      <c r="AB8" s="36" t="s">
        <v>22</v>
      </c>
      <c r="AC8" s="36" t="s">
        <v>23</v>
      </c>
      <c r="AD8" s="37" t="s">
        <v>24</v>
      </c>
      <c r="AE8" s="35" t="s">
        <v>21</v>
      </c>
      <c r="AF8" s="36" t="s">
        <v>22</v>
      </c>
      <c r="AG8" s="36" t="s">
        <v>23</v>
      </c>
      <c r="AH8" s="37" t="s">
        <v>24</v>
      </c>
      <c r="AI8" s="35" t="s">
        <v>21</v>
      </c>
      <c r="AJ8" s="36" t="s">
        <v>22</v>
      </c>
      <c r="AK8" s="36" t="s">
        <v>23</v>
      </c>
      <c r="AL8" s="37" t="s">
        <v>24</v>
      </c>
      <c r="AM8" s="35" t="s">
        <v>21</v>
      </c>
      <c r="AN8" s="36" t="s">
        <v>22</v>
      </c>
      <c r="AO8" s="36" t="s">
        <v>23</v>
      </c>
      <c r="AP8" s="37" t="s">
        <v>24</v>
      </c>
      <c r="AQ8" s="35" t="s">
        <v>21</v>
      </c>
      <c r="AR8" s="36" t="s">
        <v>22</v>
      </c>
      <c r="AS8" s="36" t="s">
        <v>23</v>
      </c>
      <c r="AT8" s="37" t="s">
        <v>24</v>
      </c>
      <c r="AU8" s="35" t="s">
        <v>21</v>
      </c>
      <c r="AV8" s="36" t="s">
        <v>22</v>
      </c>
      <c r="AW8" s="36" t="s">
        <v>23</v>
      </c>
      <c r="AX8" s="37" t="s">
        <v>24</v>
      </c>
      <c r="AY8" s="35" t="s">
        <v>21</v>
      </c>
      <c r="AZ8" s="38" t="s">
        <v>22</v>
      </c>
      <c r="BA8" s="36" t="s">
        <v>23</v>
      </c>
      <c r="BB8" s="37" t="s">
        <v>24</v>
      </c>
    </row>
    <row r="9" spans="1:54" s="46" customFormat="1" ht="12.75">
      <c r="A9" s="39" t="s">
        <v>25</v>
      </c>
      <c r="B9" s="40"/>
      <c r="C9" s="41">
        <f>SUM(C10:C19)</f>
        <v>77458.2</v>
      </c>
      <c r="D9" s="42">
        <f>SUM(D10:D19)</f>
        <v>78313.2</v>
      </c>
      <c r="E9" s="43">
        <f>D9-C9</f>
        <v>855</v>
      </c>
      <c r="F9" s="44">
        <f>D9/C9%</f>
        <v>101.1038211577341</v>
      </c>
      <c r="G9" s="41">
        <f>SUM(G10:G19)</f>
        <v>4019.3999999999996</v>
      </c>
      <c r="H9" s="42">
        <f>SUM(H10:H19)</f>
        <v>4319.099999999999</v>
      </c>
      <c r="I9" s="43">
        <f aca="true" t="shared" si="0" ref="I9:I33">H9-G9</f>
        <v>299.6999999999998</v>
      </c>
      <c r="J9" s="44">
        <f aca="true" t="shared" si="1" ref="J9:J18">H9/G9%</f>
        <v>107.45633676668159</v>
      </c>
      <c r="K9" s="41">
        <f>SUM(K10:K19)</f>
        <v>5644.700000000001</v>
      </c>
      <c r="L9" s="42">
        <f>SUM(L10:L19)</f>
        <v>5934.5</v>
      </c>
      <c r="M9" s="43">
        <f aca="true" t="shared" si="2" ref="M9:M20">L9-K9</f>
        <v>289.7999999999993</v>
      </c>
      <c r="N9" s="44">
        <f aca="true" t="shared" si="3" ref="N9:N18">L9/K9%</f>
        <v>105.13401952273813</v>
      </c>
      <c r="O9" s="41">
        <f>SUM(O10:O19)</f>
        <v>7650.5999999999985</v>
      </c>
      <c r="P9" s="42">
        <f>SUM(P10:P19)</f>
        <v>8781.099999999999</v>
      </c>
      <c r="Q9" s="43">
        <f aca="true" t="shared" si="4" ref="Q9:Q33">P9-O9</f>
        <v>1130.5</v>
      </c>
      <c r="R9" s="44">
        <f aca="true" t="shared" si="5" ref="R9:R17">P9/O9%</f>
        <v>114.77661882728152</v>
      </c>
      <c r="S9" s="41">
        <f>SUM(S10:S19)</f>
        <v>5483.4</v>
      </c>
      <c r="T9" s="42">
        <f>SUM(T10:T19)</f>
        <v>5416.2</v>
      </c>
      <c r="U9" s="43">
        <f aca="true" t="shared" si="6" ref="U9:U33">T9-S9</f>
        <v>-67.19999999999982</v>
      </c>
      <c r="V9" s="44">
        <f aca="true" t="shared" si="7" ref="V9:V17">T9/S9%</f>
        <v>98.7744829850093</v>
      </c>
      <c r="W9" s="41">
        <f>SUM(W10:W19)</f>
        <v>3416.5</v>
      </c>
      <c r="X9" s="42">
        <f>SUM(X10:X19)</f>
        <v>3779.7</v>
      </c>
      <c r="Y9" s="43">
        <f aca="true" t="shared" si="8" ref="Y9:Y33">X9-W9</f>
        <v>363.1999999999998</v>
      </c>
      <c r="Z9" s="44">
        <f aca="true" t="shared" si="9" ref="Z9:Z17">X9/W9%</f>
        <v>110.63076247621835</v>
      </c>
      <c r="AA9" s="41">
        <f>SUM(AA10:AA19)</f>
        <v>3012</v>
      </c>
      <c r="AB9" s="42">
        <f>SUM(AB10:AB19)</f>
        <v>2743</v>
      </c>
      <c r="AC9" s="43">
        <f aca="true" t="shared" si="10" ref="AC9:AC33">AB9-AA9</f>
        <v>-269</v>
      </c>
      <c r="AD9" s="44">
        <f aca="true" t="shared" si="11" ref="AD9:AD17">AB9/AA9%</f>
        <v>91.06905710491368</v>
      </c>
      <c r="AE9" s="41">
        <f>SUM(AE10:AE19)</f>
        <v>3015.5999999999995</v>
      </c>
      <c r="AF9" s="42">
        <f>SUM(AF10:AF19)</f>
        <v>3001.8999999999996</v>
      </c>
      <c r="AG9" s="43">
        <f aca="true" t="shared" si="12" ref="AG9:AG33">AF9-AE9</f>
        <v>-13.699999999999818</v>
      </c>
      <c r="AH9" s="44">
        <f aca="true" t="shared" si="13" ref="AH9:AH18">AF9/AE9%</f>
        <v>99.54569571561215</v>
      </c>
      <c r="AI9" s="41">
        <f>SUM(AI10:AI19)</f>
        <v>9299.1</v>
      </c>
      <c r="AJ9" s="42">
        <f>SUM(AJ10:AJ19)</f>
        <v>9756.7</v>
      </c>
      <c r="AK9" s="43">
        <f aca="true" t="shared" si="14" ref="AK9:AK33">AJ9-AI9</f>
        <v>457.60000000000036</v>
      </c>
      <c r="AL9" s="44">
        <f aca="true" t="shared" si="15" ref="AL9:AL17">AJ9/AI9%</f>
        <v>104.92090632426795</v>
      </c>
      <c r="AM9" s="41">
        <f>SUM(AM10:AM19)</f>
        <v>1262.8000000000002</v>
      </c>
      <c r="AN9" s="42">
        <f>SUM(AN10:AN19)</f>
        <v>1355.1999999999998</v>
      </c>
      <c r="AO9" s="43">
        <f aca="true" t="shared" si="16" ref="AO9:AO33">AN9-AM9</f>
        <v>92.39999999999964</v>
      </c>
      <c r="AP9" s="44">
        <f aca="true" t="shared" si="17" ref="AP9:AP16">AN9/AM9%</f>
        <v>107.31707317073167</v>
      </c>
      <c r="AQ9" s="41">
        <f>SUM(AQ10:AQ19)</f>
        <v>3605.7</v>
      </c>
      <c r="AR9" s="42">
        <f>SUM(AR10:AR19)</f>
        <v>3789.000000000001</v>
      </c>
      <c r="AS9" s="43">
        <f aca="true" t="shared" si="18" ref="AS9:AS33">AR9-AQ9</f>
        <v>183.3000000000011</v>
      </c>
      <c r="AT9" s="44">
        <f aca="true" t="shared" si="19" ref="AT9:AT17">AR9/AQ9%</f>
        <v>105.08361760545806</v>
      </c>
      <c r="AU9" s="41">
        <f>SUM(AU10:AU19)</f>
        <v>8534.5</v>
      </c>
      <c r="AV9" s="42">
        <f>SUM(AV10:AV19)</f>
        <v>8258.9</v>
      </c>
      <c r="AW9" s="43">
        <f aca="true" t="shared" si="20" ref="AW9:AW33">AV9-AU9</f>
        <v>-275.60000000000036</v>
      </c>
      <c r="AX9" s="44">
        <f aca="true" t="shared" si="21" ref="AX9:AX17">AV9/AU9%</f>
        <v>96.77075399847676</v>
      </c>
      <c r="AY9" s="41">
        <f aca="true" t="shared" si="22" ref="AY9:AZ30">C9+G9+K9+O9+S9+W9+AA9+AE9+AI9+AM9+AQ9+AU9</f>
        <v>132402.5</v>
      </c>
      <c r="AZ9" s="45">
        <f t="shared" si="22"/>
        <v>135448.49999999997</v>
      </c>
      <c r="BA9" s="43">
        <f>AZ9-AY9</f>
        <v>3045.999999999971</v>
      </c>
      <c r="BB9" s="45">
        <f>AZ9/AY9%</f>
        <v>102.30056079001527</v>
      </c>
    </row>
    <row r="10" spans="1:54" ht="12.75">
      <c r="A10" s="47" t="s">
        <v>26</v>
      </c>
      <c r="B10" s="48"/>
      <c r="C10" s="49">
        <v>33803.6</v>
      </c>
      <c r="D10" s="50">
        <v>34696.8</v>
      </c>
      <c r="E10" s="51">
        <f aca="true" t="shared" si="23" ref="E10:E33">D10-C10</f>
        <v>893.2000000000044</v>
      </c>
      <c r="F10" s="52">
        <f>D10/C10%</f>
        <v>102.64232211953757</v>
      </c>
      <c r="G10" s="49">
        <v>671.6</v>
      </c>
      <c r="H10" s="50">
        <v>695.7</v>
      </c>
      <c r="I10" s="51">
        <f t="shared" si="0"/>
        <v>24.100000000000023</v>
      </c>
      <c r="J10" s="52">
        <f t="shared" si="1"/>
        <v>103.58844550327576</v>
      </c>
      <c r="K10" s="49">
        <v>1237.8</v>
      </c>
      <c r="L10" s="50">
        <v>1358.5</v>
      </c>
      <c r="M10" s="51">
        <f t="shared" si="2"/>
        <v>120.70000000000005</v>
      </c>
      <c r="N10" s="52">
        <f>L10/K10%</f>
        <v>109.7511714331879</v>
      </c>
      <c r="O10" s="49">
        <v>3792</v>
      </c>
      <c r="P10" s="50">
        <v>4261</v>
      </c>
      <c r="Q10" s="51">
        <f t="shared" si="4"/>
        <v>469</v>
      </c>
      <c r="R10" s="52">
        <f t="shared" si="5"/>
        <v>112.3681434599156</v>
      </c>
      <c r="S10" s="49">
        <v>775.6</v>
      </c>
      <c r="T10" s="50">
        <v>780.1</v>
      </c>
      <c r="U10" s="51">
        <f t="shared" si="6"/>
        <v>4.5</v>
      </c>
      <c r="V10" s="52">
        <f t="shared" si="7"/>
        <v>100.5801959773079</v>
      </c>
      <c r="W10" s="49">
        <v>1191.8</v>
      </c>
      <c r="X10" s="50">
        <v>1315.7</v>
      </c>
      <c r="Y10" s="51">
        <f t="shared" si="8"/>
        <v>123.90000000000009</v>
      </c>
      <c r="Z10" s="52">
        <f t="shared" si="9"/>
        <v>110.3960396039604</v>
      </c>
      <c r="AA10" s="49">
        <v>481.5</v>
      </c>
      <c r="AB10" s="50">
        <v>466.4</v>
      </c>
      <c r="AC10" s="51">
        <f t="shared" si="10"/>
        <v>-15.100000000000023</v>
      </c>
      <c r="AD10" s="52">
        <f t="shared" si="11"/>
        <v>96.86396677050881</v>
      </c>
      <c r="AE10" s="49">
        <v>585.1</v>
      </c>
      <c r="AF10" s="50">
        <v>571.3</v>
      </c>
      <c r="AG10" s="51">
        <f t="shared" si="12"/>
        <v>-13.800000000000068</v>
      </c>
      <c r="AH10" s="52">
        <f t="shared" si="13"/>
        <v>97.64142881558708</v>
      </c>
      <c r="AI10" s="49">
        <v>1800.9</v>
      </c>
      <c r="AJ10" s="50">
        <v>1671.2</v>
      </c>
      <c r="AK10" s="51">
        <f t="shared" si="14"/>
        <v>-129.70000000000005</v>
      </c>
      <c r="AL10" s="52">
        <f t="shared" si="15"/>
        <v>92.79804542173358</v>
      </c>
      <c r="AM10" s="49">
        <v>377.8</v>
      </c>
      <c r="AN10" s="50">
        <v>390.4</v>
      </c>
      <c r="AO10" s="51">
        <f t="shared" si="16"/>
        <v>12.599999999999966</v>
      </c>
      <c r="AP10" s="52">
        <f t="shared" si="17"/>
        <v>103.33509793541556</v>
      </c>
      <c r="AQ10" s="49">
        <v>840</v>
      </c>
      <c r="AR10" s="50">
        <v>848</v>
      </c>
      <c r="AS10" s="51">
        <f t="shared" si="18"/>
        <v>8</v>
      </c>
      <c r="AT10" s="52">
        <f t="shared" si="19"/>
        <v>100.95238095238095</v>
      </c>
      <c r="AU10" s="49">
        <v>2724.4</v>
      </c>
      <c r="AV10" s="50">
        <v>2635.2</v>
      </c>
      <c r="AW10" s="51">
        <f t="shared" si="20"/>
        <v>-89.20000000000027</v>
      </c>
      <c r="AX10" s="52">
        <f t="shared" si="21"/>
        <v>96.72588459844368</v>
      </c>
      <c r="AY10" s="53">
        <f t="shared" si="22"/>
        <v>48282.100000000006</v>
      </c>
      <c r="AZ10" s="54">
        <f t="shared" si="22"/>
        <v>49690.299999999996</v>
      </c>
      <c r="BA10" s="51">
        <f>AZ10-AY10</f>
        <v>1408.1999999999898</v>
      </c>
      <c r="BB10" s="55">
        <f>AZ10/AY10%</f>
        <v>102.91660884675684</v>
      </c>
    </row>
    <row r="11" spans="1:54" ht="24.75" customHeight="1">
      <c r="A11" s="56" t="s">
        <v>27</v>
      </c>
      <c r="B11" s="48"/>
      <c r="C11" s="49">
        <v>9454.6</v>
      </c>
      <c r="D11" s="50">
        <v>9655.1</v>
      </c>
      <c r="E11" s="51">
        <f t="shared" si="23"/>
        <v>200.5</v>
      </c>
      <c r="F11" s="52">
        <f aca="true" t="shared" si="24" ref="F11:F16">D11/C11%</f>
        <v>102.1206608423413</v>
      </c>
      <c r="G11" s="49">
        <v>72.1</v>
      </c>
      <c r="H11" s="50">
        <v>74.3</v>
      </c>
      <c r="I11" s="51">
        <f t="shared" si="0"/>
        <v>2.200000000000003</v>
      </c>
      <c r="J11" s="52"/>
      <c r="K11" s="49">
        <v>311.9</v>
      </c>
      <c r="L11" s="50">
        <v>314.3</v>
      </c>
      <c r="M11" s="51">
        <f t="shared" si="2"/>
        <v>2.400000000000034</v>
      </c>
      <c r="N11" s="52">
        <f t="shared" si="3"/>
        <v>100.76947739660149</v>
      </c>
      <c r="O11" s="49"/>
      <c r="P11" s="50">
        <v>0.5</v>
      </c>
      <c r="Q11" s="51">
        <f t="shared" si="4"/>
        <v>0.5</v>
      </c>
      <c r="R11" s="52"/>
      <c r="S11" s="49">
        <v>4.4</v>
      </c>
      <c r="T11" s="50">
        <v>4.4</v>
      </c>
      <c r="U11" s="51">
        <f t="shared" si="6"/>
        <v>0</v>
      </c>
      <c r="V11" s="52">
        <f t="shared" si="7"/>
        <v>100</v>
      </c>
      <c r="W11" s="49">
        <v>223.5</v>
      </c>
      <c r="X11" s="50">
        <v>300.3</v>
      </c>
      <c r="Y11" s="51">
        <f t="shared" si="8"/>
        <v>76.80000000000001</v>
      </c>
      <c r="Z11" s="52">
        <f t="shared" si="9"/>
        <v>134.36241610738256</v>
      </c>
      <c r="AA11" s="49">
        <v>192.8</v>
      </c>
      <c r="AB11" s="50">
        <v>192.8</v>
      </c>
      <c r="AC11" s="51">
        <f t="shared" si="10"/>
        <v>0</v>
      </c>
      <c r="AD11" s="52">
        <f t="shared" si="11"/>
        <v>100</v>
      </c>
      <c r="AE11" s="49">
        <v>214.4</v>
      </c>
      <c r="AF11" s="50">
        <v>214.4</v>
      </c>
      <c r="AG11" s="51">
        <f t="shared" si="12"/>
        <v>0</v>
      </c>
      <c r="AH11" s="52">
        <f t="shared" si="13"/>
        <v>100</v>
      </c>
      <c r="AI11" s="49">
        <v>705.5</v>
      </c>
      <c r="AJ11" s="50">
        <v>719.6</v>
      </c>
      <c r="AK11" s="51">
        <f t="shared" si="14"/>
        <v>14.100000000000023</v>
      </c>
      <c r="AL11" s="52">
        <f t="shared" si="15"/>
        <v>101.99858256555635</v>
      </c>
      <c r="AM11" s="49">
        <v>33.9</v>
      </c>
      <c r="AN11" s="50">
        <v>34.6</v>
      </c>
      <c r="AO11" s="51">
        <f t="shared" si="16"/>
        <v>0.7000000000000028</v>
      </c>
      <c r="AP11" s="52">
        <f t="shared" si="17"/>
        <v>102.06489675516225</v>
      </c>
      <c r="AQ11" s="49">
        <v>124.1</v>
      </c>
      <c r="AR11" s="50">
        <v>127</v>
      </c>
      <c r="AS11" s="51">
        <f t="shared" si="18"/>
        <v>2.9000000000000057</v>
      </c>
      <c r="AT11" s="52">
        <f t="shared" si="19"/>
        <v>102.33682514101532</v>
      </c>
      <c r="AU11" s="49">
        <v>611.7</v>
      </c>
      <c r="AV11" s="50">
        <v>443.2</v>
      </c>
      <c r="AW11" s="51">
        <f t="shared" si="20"/>
        <v>-168.50000000000006</v>
      </c>
      <c r="AX11" s="52">
        <f>AV11/AU11%</f>
        <v>72.45381723066862</v>
      </c>
      <c r="AY11" s="53">
        <f t="shared" si="22"/>
        <v>11948.9</v>
      </c>
      <c r="AZ11" s="54">
        <f t="shared" si="22"/>
        <v>12080.499999999998</v>
      </c>
      <c r="BA11" s="51">
        <f aca="true" t="shared" si="25" ref="BA11:BA21">AZ11-AY11</f>
        <v>131.59999999999854</v>
      </c>
      <c r="BB11" s="55">
        <f aca="true" t="shared" si="26" ref="BB11:BB21">AZ11/AY11%</f>
        <v>101.1013566102319</v>
      </c>
    </row>
    <row r="12" spans="1:54" ht="12.75">
      <c r="A12" s="47" t="s">
        <v>28</v>
      </c>
      <c r="B12" s="57"/>
      <c r="C12" s="58">
        <v>120.3</v>
      </c>
      <c r="D12" s="59">
        <v>120.5</v>
      </c>
      <c r="E12" s="51">
        <f t="shared" si="23"/>
        <v>0.20000000000000284</v>
      </c>
      <c r="F12" s="52">
        <f t="shared" si="24"/>
        <v>100.16625103906898</v>
      </c>
      <c r="G12" s="58">
        <v>30.3</v>
      </c>
      <c r="H12" s="59">
        <v>30.6</v>
      </c>
      <c r="I12" s="51">
        <f t="shared" si="0"/>
        <v>0.3000000000000007</v>
      </c>
      <c r="J12" s="52">
        <f t="shared" si="1"/>
        <v>100.990099009901</v>
      </c>
      <c r="K12" s="58">
        <v>2.3</v>
      </c>
      <c r="L12" s="59">
        <v>2.3</v>
      </c>
      <c r="M12" s="51">
        <f t="shared" si="2"/>
        <v>0</v>
      </c>
      <c r="N12" s="52">
        <f t="shared" si="3"/>
        <v>100</v>
      </c>
      <c r="O12" s="58">
        <v>137.4</v>
      </c>
      <c r="P12" s="59">
        <v>137.4</v>
      </c>
      <c r="Q12" s="51">
        <f t="shared" si="4"/>
        <v>0</v>
      </c>
      <c r="R12" s="52">
        <f t="shared" si="5"/>
        <v>100</v>
      </c>
      <c r="S12" s="58">
        <v>52.4</v>
      </c>
      <c r="T12" s="59">
        <v>52.5</v>
      </c>
      <c r="U12" s="51">
        <f t="shared" si="6"/>
        <v>0.10000000000000142</v>
      </c>
      <c r="V12" s="52">
        <f t="shared" si="7"/>
        <v>100.19083969465649</v>
      </c>
      <c r="W12" s="58">
        <v>50.9</v>
      </c>
      <c r="X12" s="59">
        <v>51</v>
      </c>
      <c r="Y12" s="51">
        <f t="shared" si="8"/>
        <v>0.10000000000000142</v>
      </c>
      <c r="Z12" s="52">
        <f t="shared" si="9"/>
        <v>100.19646365422396</v>
      </c>
      <c r="AA12" s="58">
        <v>51.2</v>
      </c>
      <c r="AB12" s="59">
        <v>51.2</v>
      </c>
      <c r="AC12" s="51">
        <f t="shared" si="10"/>
        <v>0</v>
      </c>
      <c r="AD12" s="52">
        <f t="shared" si="11"/>
        <v>100</v>
      </c>
      <c r="AE12" s="58">
        <v>67.1</v>
      </c>
      <c r="AF12" s="59">
        <v>69.3</v>
      </c>
      <c r="AG12" s="51">
        <f t="shared" si="12"/>
        <v>2.200000000000003</v>
      </c>
      <c r="AH12" s="52">
        <f t="shared" si="13"/>
        <v>103.27868852459017</v>
      </c>
      <c r="AI12" s="58">
        <v>368.1</v>
      </c>
      <c r="AJ12" s="59">
        <v>379.7</v>
      </c>
      <c r="AK12" s="51">
        <f t="shared" si="14"/>
        <v>11.599999999999966</v>
      </c>
      <c r="AL12" s="52">
        <f t="shared" si="15"/>
        <v>103.15131757674544</v>
      </c>
      <c r="AM12" s="58">
        <v>9.8</v>
      </c>
      <c r="AN12" s="59">
        <v>9.9</v>
      </c>
      <c r="AO12" s="51">
        <f t="shared" si="16"/>
        <v>0.09999999999999964</v>
      </c>
      <c r="AP12" s="52">
        <f>AN12/AM12%</f>
        <v>101.0204081632653</v>
      </c>
      <c r="AQ12" s="58">
        <v>32.1</v>
      </c>
      <c r="AR12" s="59">
        <v>34</v>
      </c>
      <c r="AS12" s="51">
        <f t="shared" si="18"/>
        <v>1.8999999999999986</v>
      </c>
      <c r="AT12" s="52">
        <f t="shared" si="19"/>
        <v>105.9190031152648</v>
      </c>
      <c r="AU12" s="58"/>
      <c r="AV12" s="59">
        <v>0.1</v>
      </c>
      <c r="AW12" s="51">
        <f t="shared" si="20"/>
        <v>0.1</v>
      </c>
      <c r="AX12" s="52"/>
      <c r="AY12" s="53">
        <f t="shared" si="22"/>
        <v>921.9</v>
      </c>
      <c r="AZ12" s="54">
        <f t="shared" si="22"/>
        <v>938.5</v>
      </c>
      <c r="BA12" s="51">
        <f t="shared" si="25"/>
        <v>16.600000000000023</v>
      </c>
      <c r="BB12" s="55">
        <f t="shared" si="26"/>
        <v>101.80062913548107</v>
      </c>
    </row>
    <row r="13" spans="1:54" ht="12.75">
      <c r="A13" s="60" t="s">
        <v>29</v>
      </c>
      <c r="B13" s="57"/>
      <c r="C13" s="58">
        <v>315</v>
      </c>
      <c r="D13" s="59">
        <v>361.9</v>
      </c>
      <c r="E13" s="51">
        <f t="shared" si="23"/>
        <v>46.89999999999998</v>
      </c>
      <c r="F13" s="52">
        <f t="shared" si="24"/>
        <v>114.88888888888889</v>
      </c>
      <c r="G13" s="58">
        <v>8</v>
      </c>
      <c r="H13" s="59">
        <v>10.8</v>
      </c>
      <c r="I13" s="51">
        <f t="shared" si="0"/>
        <v>2.8000000000000007</v>
      </c>
      <c r="J13" s="52">
        <f t="shared" si="1"/>
        <v>135</v>
      </c>
      <c r="K13" s="58">
        <v>33.2</v>
      </c>
      <c r="L13" s="59">
        <v>36</v>
      </c>
      <c r="M13" s="51">
        <f t="shared" si="2"/>
        <v>2.799999999999997</v>
      </c>
      <c r="N13" s="52">
        <f t="shared" si="3"/>
        <v>108.43373493975903</v>
      </c>
      <c r="O13" s="58">
        <v>10</v>
      </c>
      <c r="P13" s="59">
        <v>10</v>
      </c>
      <c r="Q13" s="51">
        <f t="shared" si="4"/>
        <v>0</v>
      </c>
      <c r="R13" s="52">
        <f t="shared" si="5"/>
        <v>100</v>
      </c>
      <c r="S13" s="58">
        <v>8.6</v>
      </c>
      <c r="T13" s="59">
        <v>8.7</v>
      </c>
      <c r="U13" s="51">
        <f t="shared" si="6"/>
        <v>0.09999999999999964</v>
      </c>
      <c r="V13" s="52"/>
      <c r="W13" s="58">
        <v>17.8</v>
      </c>
      <c r="X13" s="59">
        <v>18.3</v>
      </c>
      <c r="Y13" s="51">
        <f t="shared" si="8"/>
        <v>0.5</v>
      </c>
      <c r="Z13" s="52">
        <f t="shared" si="9"/>
        <v>102.80898876404494</v>
      </c>
      <c r="AA13" s="58">
        <v>5.5</v>
      </c>
      <c r="AB13" s="59">
        <v>5.7</v>
      </c>
      <c r="AC13" s="51">
        <f t="shared" si="10"/>
        <v>0.20000000000000018</v>
      </c>
      <c r="AD13" s="52">
        <f t="shared" si="11"/>
        <v>103.63636363636364</v>
      </c>
      <c r="AE13" s="58">
        <v>3.6</v>
      </c>
      <c r="AF13" s="59">
        <v>3.6</v>
      </c>
      <c r="AG13" s="51">
        <f t="shared" si="12"/>
        <v>0</v>
      </c>
      <c r="AH13" s="52"/>
      <c r="AI13" s="58">
        <v>38.4</v>
      </c>
      <c r="AJ13" s="59">
        <v>51.3</v>
      </c>
      <c r="AK13" s="51">
        <f t="shared" si="14"/>
        <v>12.899999999999999</v>
      </c>
      <c r="AL13" s="52">
        <f t="shared" si="15"/>
        <v>133.59375</v>
      </c>
      <c r="AM13" s="58">
        <v>5.3</v>
      </c>
      <c r="AN13" s="59">
        <v>5.4</v>
      </c>
      <c r="AO13" s="51">
        <f t="shared" si="16"/>
        <v>0.10000000000000053</v>
      </c>
      <c r="AP13" s="52">
        <f t="shared" si="17"/>
        <v>101.88679245283019</v>
      </c>
      <c r="AQ13" s="58">
        <v>27</v>
      </c>
      <c r="AR13" s="59">
        <v>26.9</v>
      </c>
      <c r="AS13" s="51">
        <f t="shared" si="18"/>
        <v>-0.10000000000000142</v>
      </c>
      <c r="AT13" s="52">
        <f t="shared" si="19"/>
        <v>99.62962962962962</v>
      </c>
      <c r="AU13" s="58">
        <v>110.2</v>
      </c>
      <c r="AV13" s="59">
        <v>44</v>
      </c>
      <c r="AW13" s="51">
        <f t="shared" si="20"/>
        <v>-66.2</v>
      </c>
      <c r="AX13" s="52">
        <f t="shared" si="21"/>
        <v>39.92740471869328</v>
      </c>
      <c r="AY13" s="53">
        <f t="shared" si="22"/>
        <v>582.6</v>
      </c>
      <c r="AZ13" s="54">
        <f t="shared" si="22"/>
        <v>582.6</v>
      </c>
      <c r="BA13" s="51">
        <f t="shared" si="25"/>
        <v>0</v>
      </c>
      <c r="BB13" s="55">
        <f t="shared" si="26"/>
        <v>100</v>
      </c>
    </row>
    <row r="14" spans="1:54" ht="12.75">
      <c r="A14" s="60" t="s">
        <v>30</v>
      </c>
      <c r="B14" s="57"/>
      <c r="C14" s="58">
        <v>828.8</v>
      </c>
      <c r="D14" s="59">
        <v>678.9</v>
      </c>
      <c r="E14" s="51">
        <f t="shared" si="23"/>
        <v>-149.89999999999998</v>
      </c>
      <c r="F14" s="52">
        <f t="shared" si="24"/>
        <v>81.91361003861003</v>
      </c>
      <c r="G14" s="58">
        <v>131.4</v>
      </c>
      <c r="H14" s="59">
        <v>133.4</v>
      </c>
      <c r="I14" s="51">
        <f t="shared" si="0"/>
        <v>2</v>
      </c>
      <c r="J14" s="52">
        <f>H14/G14%</f>
        <v>101.5220700152207</v>
      </c>
      <c r="K14" s="58">
        <v>9.4</v>
      </c>
      <c r="L14" s="59">
        <v>11</v>
      </c>
      <c r="M14" s="51">
        <f t="shared" si="2"/>
        <v>1.5999999999999996</v>
      </c>
      <c r="N14" s="52">
        <f t="shared" si="3"/>
        <v>117.02127659574468</v>
      </c>
      <c r="O14" s="58">
        <v>54.7</v>
      </c>
      <c r="P14" s="59">
        <v>54.7</v>
      </c>
      <c r="Q14" s="51">
        <f t="shared" si="4"/>
        <v>0</v>
      </c>
      <c r="R14" s="52">
        <f t="shared" si="5"/>
        <v>100</v>
      </c>
      <c r="S14" s="58">
        <v>7.4</v>
      </c>
      <c r="T14" s="59">
        <v>7.4</v>
      </c>
      <c r="U14" s="51">
        <f t="shared" si="6"/>
        <v>0</v>
      </c>
      <c r="V14" s="52">
        <f t="shared" si="7"/>
        <v>99.99999999999999</v>
      </c>
      <c r="W14" s="58">
        <v>45.8</v>
      </c>
      <c r="X14" s="59">
        <v>50.9</v>
      </c>
      <c r="Y14" s="51">
        <f t="shared" si="8"/>
        <v>5.100000000000001</v>
      </c>
      <c r="Z14" s="52">
        <f t="shared" si="9"/>
        <v>111.13537117903931</v>
      </c>
      <c r="AA14" s="58">
        <v>30.1</v>
      </c>
      <c r="AB14" s="59">
        <v>30.1</v>
      </c>
      <c r="AC14" s="51">
        <f t="shared" si="10"/>
        <v>0</v>
      </c>
      <c r="AD14" s="52">
        <f t="shared" si="11"/>
        <v>100.00000000000001</v>
      </c>
      <c r="AE14" s="58">
        <v>15.2</v>
      </c>
      <c r="AF14" s="59">
        <v>15.2</v>
      </c>
      <c r="AG14" s="51">
        <f t="shared" si="12"/>
        <v>0</v>
      </c>
      <c r="AH14" s="52">
        <f t="shared" si="13"/>
        <v>100</v>
      </c>
      <c r="AI14" s="58">
        <v>213.4</v>
      </c>
      <c r="AJ14" s="59">
        <v>215.2</v>
      </c>
      <c r="AK14" s="51">
        <f t="shared" si="14"/>
        <v>1.799999999999983</v>
      </c>
      <c r="AL14" s="52">
        <f t="shared" si="15"/>
        <v>100.84348641049672</v>
      </c>
      <c r="AM14" s="58">
        <v>1.7</v>
      </c>
      <c r="AN14" s="59">
        <v>1.8</v>
      </c>
      <c r="AO14" s="51">
        <f t="shared" si="16"/>
        <v>0.10000000000000009</v>
      </c>
      <c r="AP14" s="52">
        <f t="shared" si="17"/>
        <v>105.88235294117646</v>
      </c>
      <c r="AQ14" s="58">
        <v>21</v>
      </c>
      <c r="AR14" s="59">
        <v>20.9</v>
      </c>
      <c r="AS14" s="51">
        <f t="shared" si="18"/>
        <v>-0.10000000000000142</v>
      </c>
      <c r="AT14" s="52">
        <f t="shared" si="19"/>
        <v>99.52380952380952</v>
      </c>
      <c r="AU14" s="58">
        <v>86.7</v>
      </c>
      <c r="AV14" s="59">
        <v>88.4</v>
      </c>
      <c r="AW14" s="51">
        <f t="shared" si="20"/>
        <v>1.7000000000000028</v>
      </c>
      <c r="AX14" s="52">
        <f t="shared" si="21"/>
        <v>101.9607843137255</v>
      </c>
      <c r="AY14" s="53">
        <f t="shared" si="22"/>
        <v>1445.6000000000001</v>
      </c>
      <c r="AZ14" s="54">
        <f t="shared" si="22"/>
        <v>1307.9</v>
      </c>
      <c r="BA14" s="51">
        <f t="shared" si="25"/>
        <v>-137.70000000000005</v>
      </c>
      <c r="BB14" s="55">
        <f t="shared" si="26"/>
        <v>90.47454344216933</v>
      </c>
    </row>
    <row r="15" spans="1:54" ht="12.75">
      <c r="A15" s="60" t="s">
        <v>31</v>
      </c>
      <c r="B15" s="57"/>
      <c r="C15" s="58">
        <v>4192.4</v>
      </c>
      <c r="D15" s="59">
        <v>4099.8</v>
      </c>
      <c r="E15" s="51">
        <f t="shared" si="23"/>
        <v>-92.59999999999945</v>
      </c>
      <c r="F15" s="52">
        <f t="shared" si="24"/>
        <v>97.79124129376969</v>
      </c>
      <c r="G15" s="58">
        <v>296.2</v>
      </c>
      <c r="H15" s="59">
        <v>300</v>
      </c>
      <c r="I15" s="51">
        <f t="shared" si="0"/>
        <v>3.8000000000000114</v>
      </c>
      <c r="J15" s="52">
        <f>H15/G15%</f>
        <v>101.28291694800811</v>
      </c>
      <c r="K15" s="58">
        <v>490</v>
      </c>
      <c r="L15" s="59">
        <v>499.3</v>
      </c>
      <c r="M15" s="51">
        <f t="shared" si="2"/>
        <v>9.300000000000011</v>
      </c>
      <c r="N15" s="52">
        <f t="shared" si="3"/>
        <v>101.89795918367346</v>
      </c>
      <c r="O15" s="58">
        <v>130.8</v>
      </c>
      <c r="P15" s="59">
        <v>130.9</v>
      </c>
      <c r="Q15" s="51">
        <f t="shared" si="4"/>
        <v>0.09999999999999432</v>
      </c>
      <c r="R15" s="52">
        <f t="shared" si="5"/>
        <v>100.07645259938838</v>
      </c>
      <c r="S15" s="58">
        <v>124.4</v>
      </c>
      <c r="T15" s="59">
        <v>124.8</v>
      </c>
      <c r="U15" s="51">
        <f t="shared" si="6"/>
        <v>0.3999999999999915</v>
      </c>
      <c r="V15" s="52">
        <f t="shared" si="7"/>
        <v>100.32154340836013</v>
      </c>
      <c r="W15" s="58">
        <v>408.3</v>
      </c>
      <c r="X15" s="59">
        <v>434.8</v>
      </c>
      <c r="Y15" s="51">
        <f t="shared" si="8"/>
        <v>26.5</v>
      </c>
      <c r="Z15" s="52">
        <f t="shared" si="9"/>
        <v>106.4903257408768</v>
      </c>
      <c r="AA15" s="58">
        <v>179</v>
      </c>
      <c r="AB15" s="59">
        <v>179</v>
      </c>
      <c r="AC15" s="51">
        <f t="shared" si="10"/>
        <v>0</v>
      </c>
      <c r="AD15" s="52">
        <f t="shared" si="11"/>
        <v>100</v>
      </c>
      <c r="AE15" s="58">
        <v>202.3</v>
      </c>
      <c r="AF15" s="59">
        <v>205.1</v>
      </c>
      <c r="AG15" s="51">
        <f t="shared" si="12"/>
        <v>2.799999999999983</v>
      </c>
      <c r="AH15" s="52">
        <f t="shared" si="13"/>
        <v>101.38408304498269</v>
      </c>
      <c r="AI15" s="58">
        <v>517.4</v>
      </c>
      <c r="AJ15" s="59">
        <v>519.8</v>
      </c>
      <c r="AK15" s="51">
        <f t="shared" si="14"/>
        <v>2.3999999999999773</v>
      </c>
      <c r="AL15" s="52">
        <f t="shared" si="15"/>
        <v>100.46385775028992</v>
      </c>
      <c r="AM15" s="58">
        <v>125.8</v>
      </c>
      <c r="AN15" s="59">
        <v>127.2</v>
      </c>
      <c r="AO15" s="51">
        <f t="shared" si="16"/>
        <v>1.4000000000000057</v>
      </c>
      <c r="AP15" s="52">
        <f t="shared" si="17"/>
        <v>101.11287758346582</v>
      </c>
      <c r="AQ15" s="58">
        <v>600</v>
      </c>
      <c r="AR15" s="59">
        <v>598.3</v>
      </c>
      <c r="AS15" s="51">
        <f t="shared" si="18"/>
        <v>-1.7000000000000455</v>
      </c>
      <c r="AT15" s="52">
        <f t="shared" si="19"/>
        <v>99.71666666666665</v>
      </c>
      <c r="AU15" s="58">
        <v>619.9</v>
      </c>
      <c r="AV15" s="59">
        <v>619.7</v>
      </c>
      <c r="AW15" s="51">
        <f t="shared" si="20"/>
        <v>-0.1999999999999318</v>
      </c>
      <c r="AX15" s="52">
        <f t="shared" si="21"/>
        <v>99.96773673173094</v>
      </c>
      <c r="AY15" s="53">
        <f t="shared" si="22"/>
        <v>7886.499999999999</v>
      </c>
      <c r="AZ15" s="54">
        <f t="shared" si="22"/>
        <v>7838.700000000001</v>
      </c>
      <c r="BA15" s="51">
        <f t="shared" si="25"/>
        <v>-47.79999999999836</v>
      </c>
      <c r="BB15" s="55">
        <f t="shared" si="26"/>
        <v>99.39390097001206</v>
      </c>
    </row>
    <row r="16" spans="1:54" s="65" customFormat="1" ht="12.75">
      <c r="A16" s="61" t="s">
        <v>32</v>
      </c>
      <c r="B16" s="62"/>
      <c r="C16" s="63">
        <v>24373.3</v>
      </c>
      <c r="D16" s="64">
        <v>24055.5</v>
      </c>
      <c r="E16" s="51">
        <f t="shared" si="23"/>
        <v>-317.7999999999993</v>
      </c>
      <c r="F16" s="52">
        <f t="shared" si="24"/>
        <v>98.69611419052816</v>
      </c>
      <c r="G16" s="63">
        <v>2087.5</v>
      </c>
      <c r="H16" s="64">
        <v>2246.9</v>
      </c>
      <c r="I16" s="51">
        <f t="shared" si="0"/>
        <v>159.4000000000001</v>
      </c>
      <c r="J16" s="52">
        <f t="shared" si="1"/>
        <v>107.63592814371258</v>
      </c>
      <c r="K16" s="63">
        <v>2369.1</v>
      </c>
      <c r="L16" s="64">
        <v>2392.1</v>
      </c>
      <c r="M16" s="51">
        <f t="shared" si="2"/>
        <v>23</v>
      </c>
      <c r="N16" s="52">
        <f t="shared" si="3"/>
        <v>100.9708328057068</v>
      </c>
      <c r="O16" s="63">
        <v>903.9</v>
      </c>
      <c r="P16" s="64">
        <v>1088.3</v>
      </c>
      <c r="Q16" s="51">
        <f t="shared" si="4"/>
        <v>184.39999999999998</v>
      </c>
      <c r="R16" s="52">
        <f t="shared" si="5"/>
        <v>120.40048677951101</v>
      </c>
      <c r="S16" s="63">
        <v>3988.1</v>
      </c>
      <c r="T16" s="64">
        <v>3984.9</v>
      </c>
      <c r="U16" s="51">
        <f t="shared" si="6"/>
        <v>-3.199999999999818</v>
      </c>
      <c r="V16" s="52">
        <f t="shared" si="7"/>
        <v>99.91976128983727</v>
      </c>
      <c r="W16" s="63">
        <v>664.5</v>
      </c>
      <c r="X16" s="64">
        <v>685.6</v>
      </c>
      <c r="Y16" s="51">
        <f t="shared" si="8"/>
        <v>21.100000000000023</v>
      </c>
      <c r="Z16" s="52">
        <f t="shared" si="9"/>
        <v>103.17531978931528</v>
      </c>
      <c r="AA16" s="63">
        <v>1233.9</v>
      </c>
      <c r="AB16" s="64">
        <v>988.3</v>
      </c>
      <c r="AC16" s="51">
        <f t="shared" si="10"/>
        <v>-245.60000000000014</v>
      </c>
      <c r="AD16" s="52">
        <f t="shared" si="11"/>
        <v>80.09563173676959</v>
      </c>
      <c r="AE16" s="63">
        <v>1749.5</v>
      </c>
      <c r="AF16" s="64">
        <v>1735.5</v>
      </c>
      <c r="AG16" s="51">
        <f t="shared" si="12"/>
        <v>-14</v>
      </c>
      <c r="AH16" s="52">
        <f t="shared" si="13"/>
        <v>99.19977136324664</v>
      </c>
      <c r="AI16" s="63">
        <v>1611.2</v>
      </c>
      <c r="AJ16" s="64">
        <v>1621.3</v>
      </c>
      <c r="AK16" s="51">
        <f t="shared" si="14"/>
        <v>10.099999999999909</v>
      </c>
      <c r="AL16" s="52">
        <f t="shared" si="15"/>
        <v>100.62686196623633</v>
      </c>
      <c r="AM16" s="63">
        <v>648.6</v>
      </c>
      <c r="AN16" s="64">
        <v>648.8</v>
      </c>
      <c r="AO16" s="51">
        <f t="shared" si="16"/>
        <v>0.1999999999999318</v>
      </c>
      <c r="AP16" s="52">
        <f t="shared" si="17"/>
        <v>100.03083564600676</v>
      </c>
      <c r="AQ16" s="63">
        <v>915</v>
      </c>
      <c r="AR16" s="64">
        <v>930.6</v>
      </c>
      <c r="AS16" s="51">
        <f t="shared" si="18"/>
        <v>15.600000000000023</v>
      </c>
      <c r="AT16" s="52">
        <f t="shared" si="19"/>
        <v>101.70491803278688</v>
      </c>
      <c r="AU16" s="63">
        <v>3021.4</v>
      </c>
      <c r="AV16" s="64">
        <v>3068.9</v>
      </c>
      <c r="AW16" s="51">
        <f t="shared" si="20"/>
        <v>47.5</v>
      </c>
      <c r="AX16" s="52">
        <f t="shared" si="21"/>
        <v>101.57211888528497</v>
      </c>
      <c r="AY16" s="53">
        <f t="shared" si="22"/>
        <v>43566</v>
      </c>
      <c r="AZ16" s="54">
        <f t="shared" si="22"/>
        <v>43446.700000000004</v>
      </c>
      <c r="BA16" s="51">
        <f t="shared" si="25"/>
        <v>-119.29999999999563</v>
      </c>
      <c r="BB16" s="55">
        <f t="shared" si="26"/>
        <v>99.7261626038654</v>
      </c>
    </row>
    <row r="17" spans="1:54" ht="12.75" customHeight="1">
      <c r="A17" s="66" t="s">
        <v>33</v>
      </c>
      <c r="B17" s="67"/>
      <c r="C17" s="68"/>
      <c r="D17" s="69"/>
      <c r="E17" s="51">
        <f t="shared" si="23"/>
        <v>0</v>
      </c>
      <c r="F17" s="52"/>
      <c r="G17" s="68">
        <v>68</v>
      </c>
      <c r="H17" s="69">
        <v>75.1</v>
      </c>
      <c r="I17" s="51">
        <f t="shared" si="0"/>
        <v>7.099999999999994</v>
      </c>
      <c r="J17" s="52">
        <f t="shared" si="1"/>
        <v>110.44117647058822</v>
      </c>
      <c r="K17" s="68">
        <v>70.6</v>
      </c>
      <c r="L17" s="69">
        <v>102.2</v>
      </c>
      <c r="M17" s="51">
        <f t="shared" si="2"/>
        <v>31.60000000000001</v>
      </c>
      <c r="N17" s="52">
        <f t="shared" si="3"/>
        <v>144.75920679886687</v>
      </c>
      <c r="O17" s="68">
        <v>29.7</v>
      </c>
      <c r="P17" s="69">
        <v>29.7</v>
      </c>
      <c r="Q17" s="51">
        <f t="shared" si="4"/>
        <v>0</v>
      </c>
      <c r="R17" s="52">
        <f t="shared" si="5"/>
        <v>100</v>
      </c>
      <c r="S17" s="68">
        <v>46.5</v>
      </c>
      <c r="T17" s="69">
        <v>47</v>
      </c>
      <c r="U17" s="51">
        <f t="shared" si="6"/>
        <v>0.5</v>
      </c>
      <c r="V17" s="52">
        <f t="shared" si="7"/>
        <v>101.07526881720429</v>
      </c>
      <c r="W17" s="68">
        <v>70.7</v>
      </c>
      <c r="X17" s="69">
        <v>79.3</v>
      </c>
      <c r="Y17" s="51">
        <f t="shared" si="8"/>
        <v>8.599999999999994</v>
      </c>
      <c r="Z17" s="52">
        <f t="shared" si="9"/>
        <v>112.16407355021215</v>
      </c>
      <c r="AA17" s="68">
        <v>9.2</v>
      </c>
      <c r="AB17" s="69">
        <v>9.2</v>
      </c>
      <c r="AC17" s="51">
        <f t="shared" si="10"/>
        <v>0</v>
      </c>
      <c r="AD17" s="52">
        <f t="shared" si="11"/>
        <v>100</v>
      </c>
      <c r="AE17" s="68">
        <v>30.5</v>
      </c>
      <c r="AF17" s="69">
        <v>36.5</v>
      </c>
      <c r="AG17" s="51">
        <f t="shared" si="12"/>
        <v>6</v>
      </c>
      <c r="AH17" s="52">
        <f t="shared" si="13"/>
        <v>119.67213114754098</v>
      </c>
      <c r="AI17" s="68">
        <v>12</v>
      </c>
      <c r="AJ17" s="69">
        <v>15.5</v>
      </c>
      <c r="AK17" s="51">
        <f t="shared" si="14"/>
        <v>3.5</v>
      </c>
      <c r="AL17" s="52">
        <f t="shared" si="15"/>
        <v>129.16666666666669</v>
      </c>
      <c r="AM17" s="68">
        <v>36.9</v>
      </c>
      <c r="AN17" s="69">
        <v>43.8</v>
      </c>
      <c r="AO17" s="51">
        <f t="shared" si="16"/>
        <v>6.899999999999999</v>
      </c>
      <c r="AP17" s="52">
        <f>AN17/AM17%</f>
        <v>118.69918699186991</v>
      </c>
      <c r="AQ17" s="68">
        <v>73.3</v>
      </c>
      <c r="AR17" s="69">
        <v>73.3</v>
      </c>
      <c r="AS17" s="51">
        <f t="shared" si="18"/>
        <v>0</v>
      </c>
      <c r="AT17" s="52">
        <f t="shared" si="19"/>
        <v>100</v>
      </c>
      <c r="AU17" s="68">
        <v>100</v>
      </c>
      <c r="AV17" s="69">
        <v>97.7</v>
      </c>
      <c r="AW17" s="51">
        <f t="shared" si="20"/>
        <v>-2.299999999999997</v>
      </c>
      <c r="AX17" s="52">
        <f t="shared" si="21"/>
        <v>97.7</v>
      </c>
      <c r="AY17" s="53">
        <f t="shared" si="22"/>
        <v>547.4</v>
      </c>
      <c r="AZ17" s="54">
        <f t="shared" si="22"/>
        <v>609.3000000000001</v>
      </c>
      <c r="BA17" s="51">
        <f t="shared" si="25"/>
        <v>61.90000000000009</v>
      </c>
      <c r="BB17" s="55">
        <f t="shared" si="26"/>
        <v>111.30800146145415</v>
      </c>
    </row>
    <row r="18" spans="1:54" ht="21.75" customHeight="1">
      <c r="A18" s="66" t="s">
        <v>34</v>
      </c>
      <c r="B18" s="67"/>
      <c r="C18" s="68"/>
      <c r="D18" s="70">
        <v>17.5</v>
      </c>
      <c r="E18" s="51">
        <f t="shared" si="23"/>
        <v>17.5</v>
      </c>
      <c r="F18" s="52"/>
      <c r="G18" s="68">
        <v>0.1</v>
      </c>
      <c r="H18" s="70">
        <v>0.1</v>
      </c>
      <c r="I18" s="51">
        <f t="shared" si="0"/>
        <v>0</v>
      </c>
      <c r="J18" s="52">
        <f t="shared" si="1"/>
        <v>100</v>
      </c>
      <c r="K18" s="71">
        <v>3.3</v>
      </c>
      <c r="L18" s="70">
        <v>3.4</v>
      </c>
      <c r="M18" s="51">
        <f t="shared" si="2"/>
        <v>0.10000000000000009</v>
      </c>
      <c r="N18" s="52">
        <f t="shared" si="3"/>
        <v>103.03030303030302</v>
      </c>
      <c r="O18" s="68"/>
      <c r="P18" s="70"/>
      <c r="Q18" s="51">
        <f t="shared" si="4"/>
        <v>0</v>
      </c>
      <c r="R18" s="52"/>
      <c r="S18" s="68"/>
      <c r="T18" s="70">
        <v>0.2</v>
      </c>
      <c r="U18" s="51">
        <f t="shared" si="6"/>
        <v>0.2</v>
      </c>
      <c r="V18" s="52"/>
      <c r="W18" s="68"/>
      <c r="X18" s="70">
        <v>7.6</v>
      </c>
      <c r="Y18" s="51">
        <f t="shared" si="8"/>
        <v>7.6</v>
      </c>
      <c r="Z18" s="52"/>
      <c r="AA18" s="68"/>
      <c r="AB18" s="70"/>
      <c r="AC18" s="51">
        <f t="shared" si="10"/>
        <v>0</v>
      </c>
      <c r="AD18" s="52"/>
      <c r="AE18" s="68">
        <v>0.7</v>
      </c>
      <c r="AF18" s="70">
        <v>0.7</v>
      </c>
      <c r="AG18" s="51">
        <f t="shared" si="12"/>
        <v>0</v>
      </c>
      <c r="AH18" s="52">
        <f t="shared" si="13"/>
        <v>100</v>
      </c>
      <c r="AI18" s="68"/>
      <c r="AJ18" s="70">
        <v>0.2</v>
      </c>
      <c r="AK18" s="51">
        <f t="shared" si="14"/>
        <v>0.2</v>
      </c>
      <c r="AL18" s="52"/>
      <c r="AM18" s="68"/>
      <c r="AN18" s="70"/>
      <c r="AO18" s="51">
        <f t="shared" si="16"/>
        <v>0</v>
      </c>
      <c r="AP18" s="52"/>
      <c r="AQ18" s="68"/>
      <c r="AR18" s="70">
        <v>-0.2</v>
      </c>
      <c r="AS18" s="51">
        <f t="shared" si="18"/>
        <v>-0.2</v>
      </c>
      <c r="AT18" s="52"/>
      <c r="AU18" s="68"/>
      <c r="AV18" s="70"/>
      <c r="AW18" s="51">
        <f t="shared" si="20"/>
        <v>0</v>
      </c>
      <c r="AX18" s="52"/>
      <c r="AY18" s="53">
        <f t="shared" si="22"/>
        <v>4.1</v>
      </c>
      <c r="AZ18" s="54">
        <f t="shared" si="22"/>
        <v>29.499999999999996</v>
      </c>
      <c r="BA18" s="51">
        <f t="shared" si="25"/>
        <v>25.4</v>
      </c>
      <c r="BB18" s="55"/>
    </row>
    <row r="19" spans="1:54" s="81" customFormat="1" ht="21.75" customHeight="1">
      <c r="A19" s="72" t="s">
        <v>35</v>
      </c>
      <c r="B19" s="73"/>
      <c r="C19" s="74">
        <f>SUM(C20:C27)</f>
        <v>4370.2</v>
      </c>
      <c r="D19" s="75">
        <f>SUM(D20:D27)</f>
        <v>4627.2</v>
      </c>
      <c r="E19" s="76">
        <f t="shared" si="23"/>
        <v>257</v>
      </c>
      <c r="F19" s="77">
        <f>D19/C19%</f>
        <v>105.88073772367397</v>
      </c>
      <c r="G19" s="74">
        <f>SUM(G20:G27)</f>
        <v>654.2</v>
      </c>
      <c r="H19" s="75">
        <f>SUM(H20:H27)</f>
        <v>752.2</v>
      </c>
      <c r="I19" s="76">
        <f t="shared" si="0"/>
        <v>98</v>
      </c>
      <c r="J19" s="77">
        <f>H19/G19%</f>
        <v>114.98012840110057</v>
      </c>
      <c r="K19" s="74">
        <f>SUM(K20:K27)</f>
        <v>1117.1</v>
      </c>
      <c r="L19" s="75">
        <f>SUM(L20:L27)</f>
        <v>1215.4</v>
      </c>
      <c r="M19" s="76">
        <f t="shared" si="2"/>
        <v>98.30000000000018</v>
      </c>
      <c r="N19" s="77">
        <f>L19/K19%</f>
        <v>108.79957031599679</v>
      </c>
      <c r="O19" s="74">
        <f>SUM(O20:O27)</f>
        <v>2592.1</v>
      </c>
      <c r="P19" s="75">
        <f>SUM(P20:P27)</f>
        <v>3068.6</v>
      </c>
      <c r="Q19" s="76">
        <f t="shared" si="4"/>
        <v>476.5</v>
      </c>
      <c r="R19" s="77">
        <f>P19/O19%</f>
        <v>118.38277844218973</v>
      </c>
      <c r="S19" s="74">
        <f>SUM(S20:S27)</f>
        <v>476</v>
      </c>
      <c r="T19" s="75">
        <f>SUM(T20:T27)</f>
        <v>406.2</v>
      </c>
      <c r="U19" s="76">
        <f t="shared" si="6"/>
        <v>-69.80000000000001</v>
      </c>
      <c r="V19" s="77">
        <f>T19/S19%</f>
        <v>85.33613445378151</v>
      </c>
      <c r="W19" s="74">
        <f>SUM(W20:W27)</f>
        <v>743.2</v>
      </c>
      <c r="X19" s="75">
        <f>SUM(X20:X27)</f>
        <v>836.2</v>
      </c>
      <c r="Y19" s="76">
        <f t="shared" si="8"/>
        <v>93</v>
      </c>
      <c r="Z19" s="77">
        <f>X19/W19%</f>
        <v>112.51345532831002</v>
      </c>
      <c r="AA19" s="74">
        <f>SUM(AA20:AA27)</f>
        <v>828.8</v>
      </c>
      <c r="AB19" s="75">
        <f>SUM(AB20:AB27)</f>
        <v>820.3</v>
      </c>
      <c r="AC19" s="76">
        <f t="shared" si="10"/>
        <v>-8.5</v>
      </c>
      <c r="AD19" s="77">
        <f>AB19/AA19%</f>
        <v>98.97442084942084</v>
      </c>
      <c r="AE19" s="74">
        <f>SUM(AE20:AE27)</f>
        <v>147.2</v>
      </c>
      <c r="AF19" s="75">
        <f>SUM(AF20:AF27)</f>
        <v>150.3</v>
      </c>
      <c r="AG19" s="76">
        <f t="shared" si="12"/>
        <v>3.1000000000000227</v>
      </c>
      <c r="AH19" s="77">
        <f>AF19/AE19%</f>
        <v>102.10597826086958</v>
      </c>
      <c r="AI19" s="74">
        <f>SUM(AI20:AI27)</f>
        <v>4032.2</v>
      </c>
      <c r="AJ19" s="75">
        <f>SUM(AJ20:AJ27)</f>
        <v>4562.9</v>
      </c>
      <c r="AK19" s="76">
        <f t="shared" si="14"/>
        <v>530.6999999999998</v>
      </c>
      <c r="AL19" s="77">
        <f>AJ19/AI19%</f>
        <v>113.16154952631318</v>
      </c>
      <c r="AM19" s="74">
        <f>SUM(AM20:AM27)</f>
        <v>23</v>
      </c>
      <c r="AN19" s="75">
        <f>SUM(AN20:AN27)</f>
        <v>93.30000000000001</v>
      </c>
      <c r="AO19" s="76">
        <f t="shared" si="16"/>
        <v>70.30000000000001</v>
      </c>
      <c r="AP19" s="77">
        <f>AN19/AM19%</f>
        <v>405.6521739130435</v>
      </c>
      <c r="AQ19" s="74">
        <f>SUM(AQ20:AQ27)</f>
        <v>973.1999999999999</v>
      </c>
      <c r="AR19" s="75">
        <f>SUM(AR20:AR27)</f>
        <v>1130.2</v>
      </c>
      <c r="AS19" s="76">
        <f t="shared" si="18"/>
        <v>157.0000000000001</v>
      </c>
      <c r="AT19" s="77">
        <f>AR19/AQ19%</f>
        <v>116.1323468968352</v>
      </c>
      <c r="AU19" s="74">
        <f>SUM(AU20:AU27)</f>
        <v>1260.1999999999998</v>
      </c>
      <c r="AV19" s="75">
        <f>SUM(AV20:AV27)</f>
        <v>1261.6999999999998</v>
      </c>
      <c r="AW19" s="76">
        <f t="shared" si="20"/>
        <v>1.5</v>
      </c>
      <c r="AX19" s="77">
        <f>AV19/AU19%</f>
        <v>100.11902872559911</v>
      </c>
      <c r="AY19" s="78">
        <f t="shared" si="22"/>
        <v>17217.4</v>
      </c>
      <c r="AZ19" s="79">
        <f t="shared" si="22"/>
        <v>18924.5</v>
      </c>
      <c r="BA19" s="76">
        <f t="shared" si="25"/>
        <v>1707.0999999999985</v>
      </c>
      <c r="BB19" s="80">
        <f t="shared" si="26"/>
        <v>109.91496973991427</v>
      </c>
    </row>
    <row r="20" spans="1:54" s="86" customFormat="1" ht="12.75">
      <c r="A20" s="82" t="s">
        <v>36</v>
      </c>
      <c r="B20" s="83"/>
      <c r="C20" s="84">
        <v>3666.8</v>
      </c>
      <c r="D20" s="85">
        <v>3604.1</v>
      </c>
      <c r="E20" s="51">
        <f t="shared" si="23"/>
        <v>-62.70000000000027</v>
      </c>
      <c r="F20" s="52">
        <f>D20/C20%</f>
        <v>98.29006217955711</v>
      </c>
      <c r="G20" s="84">
        <v>647.1</v>
      </c>
      <c r="H20" s="85">
        <v>745.1</v>
      </c>
      <c r="I20" s="51">
        <f t="shared" si="0"/>
        <v>98</v>
      </c>
      <c r="J20" s="52">
        <f>H20/G20%</f>
        <v>115.14449080513059</v>
      </c>
      <c r="K20" s="84">
        <v>994.7</v>
      </c>
      <c r="L20" s="85">
        <v>1001.1</v>
      </c>
      <c r="M20" s="51">
        <f t="shared" si="2"/>
        <v>6.399999999999977</v>
      </c>
      <c r="N20" s="52">
        <f>L20/K20%</f>
        <v>100.64341007338895</v>
      </c>
      <c r="O20" s="84">
        <v>2581.6</v>
      </c>
      <c r="P20" s="85">
        <v>3057.1</v>
      </c>
      <c r="Q20" s="51">
        <f t="shared" si="4"/>
        <v>475.5</v>
      </c>
      <c r="R20" s="52">
        <f>P20/O20%</f>
        <v>118.4188100402851</v>
      </c>
      <c r="S20" s="84">
        <v>476</v>
      </c>
      <c r="T20" s="85">
        <v>405.2</v>
      </c>
      <c r="U20" s="51">
        <f t="shared" si="6"/>
        <v>-70.80000000000001</v>
      </c>
      <c r="V20" s="52">
        <f>T20/S20%</f>
        <v>85.12605042016807</v>
      </c>
      <c r="W20" s="84">
        <v>620.4</v>
      </c>
      <c r="X20" s="85">
        <v>694</v>
      </c>
      <c r="Y20" s="51">
        <f t="shared" si="8"/>
        <v>73.60000000000002</v>
      </c>
      <c r="Z20" s="52">
        <f>X20/W20%</f>
        <v>111.86331399097357</v>
      </c>
      <c r="AA20" s="84">
        <v>825</v>
      </c>
      <c r="AB20" s="85">
        <v>816.5</v>
      </c>
      <c r="AC20" s="51">
        <f t="shared" si="10"/>
        <v>-8.5</v>
      </c>
      <c r="AD20" s="52">
        <f>AB20/AA20%</f>
        <v>98.96969696969697</v>
      </c>
      <c r="AE20" s="84">
        <v>142.7</v>
      </c>
      <c r="AF20" s="85">
        <v>145.8</v>
      </c>
      <c r="AG20" s="51">
        <f t="shared" si="12"/>
        <v>3.1000000000000227</v>
      </c>
      <c r="AH20" s="52">
        <f>AF20/AE20%</f>
        <v>102.17238962859147</v>
      </c>
      <c r="AI20" s="84">
        <v>3438.8</v>
      </c>
      <c r="AJ20" s="85">
        <v>3516.3</v>
      </c>
      <c r="AK20" s="51">
        <f t="shared" si="14"/>
        <v>77.5</v>
      </c>
      <c r="AL20" s="52">
        <f>AJ20/AI20%</f>
        <v>102.25369314877281</v>
      </c>
      <c r="AM20" s="84">
        <v>23</v>
      </c>
      <c r="AN20" s="85">
        <v>81.4</v>
      </c>
      <c r="AO20" s="51">
        <f t="shared" si="16"/>
        <v>58.400000000000006</v>
      </c>
      <c r="AP20" s="52">
        <f>AN20/AM20%</f>
        <v>353.9130434782609</v>
      </c>
      <c r="AQ20" s="84">
        <v>965.3</v>
      </c>
      <c r="AR20" s="85">
        <v>964</v>
      </c>
      <c r="AS20" s="51">
        <f t="shared" si="18"/>
        <v>-1.2999999999999545</v>
      </c>
      <c r="AT20" s="52">
        <f>AR20/AQ20%</f>
        <v>99.86532684139647</v>
      </c>
      <c r="AU20" s="84">
        <v>554.9</v>
      </c>
      <c r="AV20" s="85">
        <v>555.3</v>
      </c>
      <c r="AW20" s="51">
        <f t="shared" si="20"/>
        <v>0.39999999999997726</v>
      </c>
      <c r="AX20" s="52">
        <f>AV20/AU20%</f>
        <v>100.07208506037124</v>
      </c>
      <c r="AY20" s="53">
        <f t="shared" si="22"/>
        <v>14936.300000000001</v>
      </c>
      <c r="AZ20" s="54">
        <f t="shared" si="22"/>
        <v>15585.9</v>
      </c>
      <c r="BA20" s="51">
        <f t="shared" si="25"/>
        <v>649.5999999999985</v>
      </c>
      <c r="BB20" s="55">
        <f t="shared" si="26"/>
        <v>104.34913599753621</v>
      </c>
    </row>
    <row r="21" spans="1:54" ht="12.75">
      <c r="A21" s="87" t="s">
        <v>37</v>
      </c>
      <c r="B21" s="88"/>
      <c r="C21" s="89">
        <v>130</v>
      </c>
      <c r="D21" s="90">
        <v>134.3</v>
      </c>
      <c r="E21" s="51">
        <f t="shared" si="23"/>
        <v>4.300000000000011</v>
      </c>
      <c r="F21" s="52">
        <f>D21/C21%</f>
        <v>103.3076923076923</v>
      </c>
      <c r="G21" s="89"/>
      <c r="H21" s="90"/>
      <c r="I21" s="51">
        <f t="shared" si="0"/>
        <v>0</v>
      </c>
      <c r="J21" s="52"/>
      <c r="K21" s="89">
        <v>119.6</v>
      </c>
      <c r="L21" s="90">
        <v>210.5</v>
      </c>
      <c r="M21" s="51">
        <f>L21-K21</f>
        <v>90.9</v>
      </c>
      <c r="N21" s="52">
        <f>L21/K21%</f>
        <v>176.00334448160535</v>
      </c>
      <c r="O21" s="89"/>
      <c r="P21" s="90"/>
      <c r="Q21" s="51">
        <f t="shared" si="4"/>
        <v>0</v>
      </c>
      <c r="R21" s="52"/>
      <c r="S21" s="89"/>
      <c r="T21" s="90"/>
      <c r="U21" s="51">
        <f t="shared" si="6"/>
        <v>0</v>
      </c>
      <c r="V21" s="52"/>
      <c r="W21" s="89">
        <v>71.1</v>
      </c>
      <c r="X21" s="90">
        <v>71.2</v>
      </c>
      <c r="Y21" s="51">
        <f t="shared" si="8"/>
        <v>0.10000000000000853</v>
      </c>
      <c r="Z21" s="52">
        <f>X21/W21%</f>
        <v>100.14064697609003</v>
      </c>
      <c r="AA21" s="89"/>
      <c r="AB21" s="90"/>
      <c r="AC21" s="51">
        <f t="shared" si="10"/>
        <v>0</v>
      </c>
      <c r="AD21" s="52"/>
      <c r="AE21" s="89">
        <v>4.2</v>
      </c>
      <c r="AF21" s="90">
        <v>4.2</v>
      </c>
      <c r="AG21" s="51">
        <f t="shared" si="12"/>
        <v>0</v>
      </c>
      <c r="AH21" s="52"/>
      <c r="AI21" s="89">
        <v>3.2</v>
      </c>
      <c r="AJ21" s="90">
        <v>3.2</v>
      </c>
      <c r="AK21" s="51">
        <f>AJ21-AI21</f>
        <v>0</v>
      </c>
      <c r="AL21" s="52">
        <f>AJ21/AI21%</f>
        <v>100</v>
      </c>
      <c r="AM21" s="89"/>
      <c r="AN21" s="90"/>
      <c r="AO21" s="51">
        <f t="shared" si="16"/>
        <v>0</v>
      </c>
      <c r="AP21" s="52"/>
      <c r="AQ21" s="89"/>
      <c r="AR21" s="90"/>
      <c r="AS21" s="51">
        <f t="shared" si="18"/>
        <v>0</v>
      </c>
      <c r="AT21" s="52"/>
      <c r="AU21" s="89">
        <v>244.7</v>
      </c>
      <c r="AV21" s="90">
        <v>244</v>
      </c>
      <c r="AW21" s="51">
        <f t="shared" si="20"/>
        <v>-0.6999999999999886</v>
      </c>
      <c r="AX21" s="52">
        <f>AV21/AU21%</f>
        <v>99.71393543114017</v>
      </c>
      <c r="AY21" s="53">
        <f t="shared" si="22"/>
        <v>572.8</v>
      </c>
      <c r="AZ21" s="54">
        <f t="shared" si="22"/>
        <v>667.4</v>
      </c>
      <c r="BA21" s="51">
        <f t="shared" si="25"/>
        <v>94.60000000000002</v>
      </c>
      <c r="BB21" s="55">
        <f t="shared" si="26"/>
        <v>116.51536312849161</v>
      </c>
    </row>
    <row r="22" spans="1:54" ht="12.75">
      <c r="A22" s="87" t="s">
        <v>38</v>
      </c>
      <c r="B22" s="88"/>
      <c r="C22" s="89">
        <v>68.6</v>
      </c>
      <c r="D22" s="90">
        <v>68.6</v>
      </c>
      <c r="E22" s="51">
        <f t="shared" si="23"/>
        <v>0</v>
      </c>
      <c r="F22" s="52">
        <f>D22/C22%</f>
        <v>100</v>
      </c>
      <c r="G22" s="89"/>
      <c r="H22" s="90"/>
      <c r="I22" s="51">
        <f t="shared" si="0"/>
        <v>0</v>
      </c>
      <c r="J22" s="52"/>
      <c r="K22" s="89"/>
      <c r="L22" s="90"/>
      <c r="M22" s="51">
        <f aca="true" t="shared" si="27" ref="M22:M33">L22-K22</f>
        <v>0</v>
      </c>
      <c r="N22" s="52"/>
      <c r="O22" s="89"/>
      <c r="P22" s="90"/>
      <c r="Q22" s="51">
        <f t="shared" si="4"/>
        <v>0</v>
      </c>
      <c r="R22" s="52"/>
      <c r="S22" s="89"/>
      <c r="T22" s="90"/>
      <c r="U22" s="51">
        <f t="shared" si="6"/>
        <v>0</v>
      </c>
      <c r="V22" s="52"/>
      <c r="W22" s="89"/>
      <c r="X22" s="90"/>
      <c r="Y22" s="51">
        <f t="shared" si="8"/>
        <v>0</v>
      </c>
      <c r="Z22" s="52"/>
      <c r="AA22" s="89"/>
      <c r="AB22" s="90"/>
      <c r="AC22" s="51">
        <f t="shared" si="10"/>
        <v>0</v>
      </c>
      <c r="AD22" s="52"/>
      <c r="AE22" s="89"/>
      <c r="AF22" s="90"/>
      <c r="AG22" s="51">
        <f t="shared" si="12"/>
        <v>0</v>
      </c>
      <c r="AH22" s="52"/>
      <c r="AI22" s="89"/>
      <c r="AJ22" s="90"/>
      <c r="AK22" s="51">
        <f t="shared" si="14"/>
        <v>0</v>
      </c>
      <c r="AL22" s="52"/>
      <c r="AM22" s="89"/>
      <c r="AN22" s="90"/>
      <c r="AO22" s="51">
        <f t="shared" si="16"/>
        <v>0</v>
      </c>
      <c r="AP22" s="52"/>
      <c r="AQ22" s="89"/>
      <c r="AR22" s="90"/>
      <c r="AS22" s="51">
        <f t="shared" si="18"/>
        <v>0</v>
      </c>
      <c r="AT22" s="52"/>
      <c r="AU22" s="89"/>
      <c r="AV22" s="90"/>
      <c r="AW22" s="51">
        <f>AV22-AU22</f>
        <v>0</v>
      </c>
      <c r="AX22" s="52"/>
      <c r="AY22" s="53">
        <f t="shared" si="22"/>
        <v>68.6</v>
      </c>
      <c r="AZ22" s="54">
        <f t="shared" si="22"/>
        <v>68.6</v>
      </c>
      <c r="BA22" s="51">
        <f>AZ22-AY22</f>
        <v>0</v>
      </c>
      <c r="BB22" s="55">
        <f>AZ22/AY22%</f>
        <v>100</v>
      </c>
    </row>
    <row r="23" spans="1:54" ht="12.75">
      <c r="A23" s="91" t="s">
        <v>39</v>
      </c>
      <c r="B23" s="88"/>
      <c r="C23" s="89">
        <v>16.4</v>
      </c>
      <c r="D23" s="90">
        <v>16.7</v>
      </c>
      <c r="E23" s="51">
        <f t="shared" si="23"/>
        <v>0.3000000000000007</v>
      </c>
      <c r="F23" s="52">
        <f>D23/C23%</f>
        <v>101.82926829268294</v>
      </c>
      <c r="G23" s="89"/>
      <c r="H23" s="90"/>
      <c r="I23" s="51">
        <f t="shared" si="0"/>
        <v>0</v>
      </c>
      <c r="J23" s="52"/>
      <c r="K23" s="89">
        <v>2</v>
      </c>
      <c r="L23" s="90">
        <v>1.9</v>
      </c>
      <c r="M23" s="51">
        <f t="shared" si="27"/>
        <v>-0.10000000000000009</v>
      </c>
      <c r="N23" s="52"/>
      <c r="O23" s="89"/>
      <c r="P23" s="90"/>
      <c r="Q23" s="51">
        <f t="shared" si="4"/>
        <v>0</v>
      </c>
      <c r="R23" s="52"/>
      <c r="S23" s="89"/>
      <c r="T23" s="90"/>
      <c r="U23" s="51">
        <f t="shared" si="6"/>
        <v>0</v>
      </c>
      <c r="V23" s="52"/>
      <c r="W23" s="89"/>
      <c r="X23" s="90">
        <v>3.7</v>
      </c>
      <c r="Y23" s="51">
        <f t="shared" si="8"/>
        <v>3.7</v>
      </c>
      <c r="Z23" s="52"/>
      <c r="AA23" s="89"/>
      <c r="AB23" s="90"/>
      <c r="AC23" s="51">
        <f t="shared" si="10"/>
        <v>0</v>
      </c>
      <c r="AD23" s="52"/>
      <c r="AE23" s="89"/>
      <c r="AF23" s="90"/>
      <c r="AG23" s="51">
        <f t="shared" si="12"/>
        <v>0</v>
      </c>
      <c r="AH23" s="52"/>
      <c r="AI23" s="89"/>
      <c r="AJ23" s="90"/>
      <c r="AK23" s="51">
        <f t="shared" si="14"/>
        <v>0</v>
      </c>
      <c r="AL23" s="52"/>
      <c r="AM23" s="89"/>
      <c r="AN23" s="90"/>
      <c r="AO23" s="51">
        <f t="shared" si="16"/>
        <v>0</v>
      </c>
      <c r="AP23" s="52"/>
      <c r="AQ23" s="89">
        <v>5.4</v>
      </c>
      <c r="AR23" s="90">
        <v>5.4</v>
      </c>
      <c r="AS23" s="51">
        <f t="shared" si="18"/>
        <v>0</v>
      </c>
      <c r="AT23" s="52"/>
      <c r="AU23" s="89">
        <v>4.9</v>
      </c>
      <c r="AV23" s="90">
        <v>6</v>
      </c>
      <c r="AW23" s="51">
        <f>AV23-AU23</f>
        <v>1.0999999999999996</v>
      </c>
      <c r="AX23" s="52">
        <f>AV23/AU23%</f>
        <v>122.44897959183673</v>
      </c>
      <c r="AY23" s="53">
        <f t="shared" si="22"/>
        <v>28.699999999999996</v>
      </c>
      <c r="AZ23" s="54">
        <f t="shared" si="22"/>
        <v>33.699999999999996</v>
      </c>
      <c r="BA23" s="51">
        <f>AZ23-AY23</f>
        <v>5</v>
      </c>
      <c r="BB23" s="55">
        <f>AZ23/AY23%</f>
        <v>117.42160278745644</v>
      </c>
    </row>
    <row r="24" spans="1:54" ht="12.75">
      <c r="A24" s="87" t="s">
        <v>40</v>
      </c>
      <c r="B24" s="88"/>
      <c r="C24" s="89"/>
      <c r="D24" s="90"/>
      <c r="E24" s="51">
        <f t="shared" si="23"/>
        <v>0</v>
      </c>
      <c r="F24" s="52"/>
      <c r="G24" s="89">
        <v>4.2</v>
      </c>
      <c r="H24" s="90">
        <v>4.2</v>
      </c>
      <c r="I24" s="51">
        <f t="shared" si="0"/>
        <v>0</v>
      </c>
      <c r="J24" s="52">
        <f aca="true" t="shared" si="28" ref="J24:J33">H24/G24%</f>
        <v>100</v>
      </c>
      <c r="K24" s="89"/>
      <c r="L24" s="90"/>
      <c r="M24" s="51">
        <f t="shared" si="27"/>
        <v>0</v>
      </c>
      <c r="N24" s="52"/>
      <c r="O24" s="89">
        <v>10.5</v>
      </c>
      <c r="P24" s="90">
        <v>10.5</v>
      </c>
      <c r="Q24" s="51">
        <f t="shared" si="4"/>
        <v>0</v>
      </c>
      <c r="R24" s="52">
        <f>P24/O24%</f>
        <v>100</v>
      </c>
      <c r="S24" s="89"/>
      <c r="T24" s="90"/>
      <c r="U24" s="51">
        <f t="shared" si="6"/>
        <v>0</v>
      </c>
      <c r="V24" s="52"/>
      <c r="W24" s="89"/>
      <c r="X24" s="90"/>
      <c r="Y24" s="51">
        <f t="shared" si="8"/>
        <v>0</v>
      </c>
      <c r="Z24" s="52"/>
      <c r="AA24" s="89"/>
      <c r="AB24" s="90"/>
      <c r="AC24" s="51">
        <f t="shared" si="10"/>
        <v>0</v>
      </c>
      <c r="AD24" s="52"/>
      <c r="AE24" s="89"/>
      <c r="AF24" s="90"/>
      <c r="AG24" s="51">
        <f t="shared" si="12"/>
        <v>0</v>
      </c>
      <c r="AH24" s="52"/>
      <c r="AI24" s="89"/>
      <c r="AJ24" s="90"/>
      <c r="AK24" s="51">
        <f t="shared" si="14"/>
        <v>0</v>
      </c>
      <c r="AL24" s="52"/>
      <c r="AM24" s="89"/>
      <c r="AN24" s="90"/>
      <c r="AO24" s="51">
        <f t="shared" si="16"/>
        <v>0</v>
      </c>
      <c r="AP24" s="52"/>
      <c r="AQ24" s="89"/>
      <c r="AR24" s="90"/>
      <c r="AS24" s="51">
        <f t="shared" si="18"/>
        <v>0</v>
      </c>
      <c r="AT24" s="52"/>
      <c r="AU24" s="89"/>
      <c r="AV24" s="90"/>
      <c r="AW24" s="51">
        <f>AV24-AU24</f>
        <v>0</v>
      </c>
      <c r="AX24" s="52"/>
      <c r="AY24" s="53">
        <f t="shared" si="22"/>
        <v>14.7</v>
      </c>
      <c r="AZ24" s="54">
        <f t="shared" si="22"/>
        <v>14.7</v>
      </c>
      <c r="BA24" s="51">
        <f>AZ24-AY24</f>
        <v>0</v>
      </c>
      <c r="BB24" s="55">
        <f>AZ24/AY24%</f>
        <v>100</v>
      </c>
    </row>
    <row r="25" spans="1:54" ht="12.75">
      <c r="A25" s="92" t="s">
        <v>41</v>
      </c>
      <c r="B25" s="93"/>
      <c r="C25" s="94">
        <v>488.4</v>
      </c>
      <c r="D25" s="95">
        <v>802.8</v>
      </c>
      <c r="E25" s="51">
        <f t="shared" si="23"/>
        <v>314.4</v>
      </c>
      <c r="F25" s="52">
        <f aca="true" t="shared" si="29" ref="F25:F33">D25/C25%</f>
        <v>164.37346437346437</v>
      </c>
      <c r="G25" s="94">
        <v>2.9</v>
      </c>
      <c r="H25" s="95">
        <v>2.9</v>
      </c>
      <c r="I25" s="51">
        <f t="shared" si="0"/>
        <v>0</v>
      </c>
      <c r="J25" s="52">
        <f t="shared" si="28"/>
        <v>100</v>
      </c>
      <c r="K25" s="94">
        <v>0.8</v>
      </c>
      <c r="L25" s="95">
        <v>1.9</v>
      </c>
      <c r="M25" s="51">
        <f t="shared" si="27"/>
        <v>1.0999999999999999</v>
      </c>
      <c r="N25" s="52">
        <f aca="true" t="shared" si="30" ref="N25:N33">L25/K25%</f>
        <v>237.49999999999997</v>
      </c>
      <c r="O25" s="94"/>
      <c r="P25" s="95">
        <v>0.6</v>
      </c>
      <c r="Q25" s="51">
        <f t="shared" si="4"/>
        <v>0.6</v>
      </c>
      <c r="R25" s="52"/>
      <c r="S25" s="94"/>
      <c r="T25" s="95">
        <v>2.4</v>
      </c>
      <c r="U25" s="51">
        <f t="shared" si="6"/>
        <v>2.4</v>
      </c>
      <c r="V25" s="52"/>
      <c r="W25" s="94">
        <v>51.7</v>
      </c>
      <c r="X25" s="95">
        <v>67.3</v>
      </c>
      <c r="Y25" s="51">
        <f t="shared" si="8"/>
        <v>15.599999999999994</v>
      </c>
      <c r="Z25" s="52">
        <f aca="true" t="shared" si="31" ref="Z25:Z33">X25/W25%</f>
        <v>130.17408123791103</v>
      </c>
      <c r="AA25" s="94">
        <v>3.8</v>
      </c>
      <c r="AB25" s="95">
        <v>3.8</v>
      </c>
      <c r="AC25" s="51">
        <f t="shared" si="10"/>
        <v>0</v>
      </c>
      <c r="AD25" s="52">
        <f>AB25/AA25%</f>
        <v>100</v>
      </c>
      <c r="AE25" s="94">
        <v>0.3</v>
      </c>
      <c r="AF25" s="95">
        <v>0.3</v>
      </c>
      <c r="AG25" s="51">
        <f t="shared" si="12"/>
        <v>0</v>
      </c>
      <c r="AH25" s="52"/>
      <c r="AI25" s="94">
        <v>590.2</v>
      </c>
      <c r="AJ25" s="95">
        <v>1043.4</v>
      </c>
      <c r="AK25" s="51">
        <f t="shared" si="14"/>
        <v>453.20000000000005</v>
      </c>
      <c r="AL25" s="52"/>
      <c r="AM25" s="94"/>
      <c r="AN25" s="95">
        <v>11.9</v>
      </c>
      <c r="AO25" s="51">
        <f t="shared" si="16"/>
        <v>11.9</v>
      </c>
      <c r="AP25" s="52"/>
      <c r="AQ25" s="94">
        <v>2.5</v>
      </c>
      <c r="AR25" s="95">
        <v>2.5</v>
      </c>
      <c r="AS25" s="51">
        <v>0</v>
      </c>
      <c r="AT25" s="52"/>
      <c r="AU25" s="94">
        <v>205.7</v>
      </c>
      <c r="AV25" s="95">
        <v>206.4</v>
      </c>
      <c r="AW25" s="51">
        <f>AV25-AU25</f>
        <v>0.700000000000017</v>
      </c>
      <c r="AX25" s="52">
        <f>AV25/AU25%</f>
        <v>100.34030140982013</v>
      </c>
      <c r="AY25" s="53">
        <f t="shared" si="22"/>
        <v>1346.3</v>
      </c>
      <c r="AZ25" s="54">
        <f t="shared" si="22"/>
        <v>2146.2</v>
      </c>
      <c r="BA25" s="51">
        <f>AZ25-AY25</f>
        <v>799.8999999999999</v>
      </c>
      <c r="BB25" s="55">
        <f>AZ25/AY25%</f>
        <v>159.41469211914134</v>
      </c>
    </row>
    <row r="26" spans="1:54" ht="12.75">
      <c r="A26" s="91" t="s">
        <v>42</v>
      </c>
      <c r="B26" s="96"/>
      <c r="C26" s="49"/>
      <c r="D26" s="50">
        <v>0</v>
      </c>
      <c r="E26" s="51">
        <f t="shared" si="23"/>
        <v>0</v>
      </c>
      <c r="F26" s="52"/>
      <c r="G26" s="49"/>
      <c r="H26" s="50"/>
      <c r="I26" s="51">
        <f t="shared" si="0"/>
        <v>0</v>
      </c>
      <c r="J26" s="52"/>
      <c r="K26" s="49"/>
      <c r="L26" s="50"/>
      <c r="M26" s="51">
        <f t="shared" si="27"/>
        <v>0</v>
      </c>
      <c r="N26" s="52"/>
      <c r="O26" s="49"/>
      <c r="P26" s="50">
        <v>0.4</v>
      </c>
      <c r="Q26" s="51">
        <f t="shared" si="4"/>
        <v>0.4</v>
      </c>
      <c r="R26" s="52"/>
      <c r="S26" s="49"/>
      <c r="T26" s="50">
        <v>-1.4</v>
      </c>
      <c r="U26" s="51">
        <f t="shared" si="6"/>
        <v>-1.4</v>
      </c>
      <c r="V26" s="52"/>
      <c r="W26" s="49"/>
      <c r="X26" s="50"/>
      <c r="Y26" s="51">
        <f t="shared" si="8"/>
        <v>0</v>
      </c>
      <c r="Z26" s="52"/>
      <c r="AA26" s="49"/>
      <c r="AB26" s="50"/>
      <c r="AC26" s="51">
        <f t="shared" si="10"/>
        <v>0</v>
      </c>
      <c r="AD26" s="52"/>
      <c r="AE26" s="49"/>
      <c r="AF26" s="50"/>
      <c r="AG26" s="51">
        <f t="shared" si="12"/>
        <v>0</v>
      </c>
      <c r="AH26" s="52"/>
      <c r="AI26" s="49"/>
      <c r="AJ26" s="50"/>
      <c r="AK26" s="51">
        <f t="shared" si="14"/>
        <v>0</v>
      </c>
      <c r="AL26" s="52"/>
      <c r="AM26" s="49"/>
      <c r="AN26" s="50"/>
      <c r="AO26" s="51">
        <f t="shared" si="16"/>
        <v>0</v>
      </c>
      <c r="AP26" s="52"/>
      <c r="AQ26" s="49"/>
      <c r="AR26" s="50"/>
      <c r="AS26" s="51">
        <f t="shared" si="18"/>
        <v>0</v>
      </c>
      <c r="AT26" s="52"/>
      <c r="AU26" s="49"/>
      <c r="AV26" s="50"/>
      <c r="AW26" s="51">
        <f t="shared" si="20"/>
        <v>0</v>
      </c>
      <c r="AX26" s="52"/>
      <c r="AY26" s="53">
        <f t="shared" si="22"/>
        <v>0</v>
      </c>
      <c r="AZ26" s="54">
        <f t="shared" si="22"/>
        <v>-0.9999999999999999</v>
      </c>
      <c r="BA26" s="51">
        <f aca="true" t="shared" si="32" ref="BA26:BA33">AZ26-AY26</f>
        <v>-0.9999999999999999</v>
      </c>
      <c r="BB26" s="55"/>
    </row>
    <row r="27" spans="1:54" ht="12.75">
      <c r="A27" s="91" t="s">
        <v>43</v>
      </c>
      <c r="B27" s="96"/>
      <c r="C27" s="49"/>
      <c r="D27" s="50">
        <v>0.7</v>
      </c>
      <c r="E27" s="51">
        <f t="shared" si="23"/>
        <v>0.7</v>
      </c>
      <c r="F27" s="52"/>
      <c r="G27" s="49"/>
      <c r="H27" s="50"/>
      <c r="I27" s="51">
        <f t="shared" si="0"/>
        <v>0</v>
      </c>
      <c r="J27" s="52"/>
      <c r="K27" s="49"/>
      <c r="L27" s="50"/>
      <c r="M27" s="51">
        <f t="shared" si="27"/>
        <v>0</v>
      </c>
      <c r="N27" s="52"/>
      <c r="O27" s="49"/>
      <c r="P27" s="50"/>
      <c r="Q27" s="51">
        <f t="shared" si="4"/>
        <v>0</v>
      </c>
      <c r="R27" s="52"/>
      <c r="S27" s="49"/>
      <c r="T27" s="50"/>
      <c r="U27" s="51">
        <f t="shared" si="6"/>
        <v>0</v>
      </c>
      <c r="V27" s="52"/>
      <c r="W27" s="49"/>
      <c r="X27" s="50"/>
      <c r="Y27" s="51">
        <f t="shared" si="8"/>
        <v>0</v>
      </c>
      <c r="Z27" s="52"/>
      <c r="AA27" s="49"/>
      <c r="AB27" s="50"/>
      <c r="AC27" s="51">
        <f t="shared" si="10"/>
        <v>0</v>
      </c>
      <c r="AD27" s="52"/>
      <c r="AE27" s="49"/>
      <c r="AF27" s="50"/>
      <c r="AG27" s="51">
        <f t="shared" si="12"/>
        <v>0</v>
      </c>
      <c r="AH27" s="52"/>
      <c r="AI27" s="49"/>
      <c r="AJ27" s="50"/>
      <c r="AK27" s="51">
        <f t="shared" si="14"/>
        <v>0</v>
      </c>
      <c r="AL27" s="52"/>
      <c r="AM27" s="49"/>
      <c r="AN27" s="50"/>
      <c r="AO27" s="51">
        <f t="shared" si="16"/>
        <v>0</v>
      </c>
      <c r="AP27" s="52"/>
      <c r="AQ27" s="49"/>
      <c r="AR27" s="50">
        <v>158.3</v>
      </c>
      <c r="AS27" s="51">
        <f t="shared" si="18"/>
        <v>158.3</v>
      </c>
      <c r="AT27" s="52"/>
      <c r="AU27" s="49">
        <v>250</v>
      </c>
      <c r="AV27" s="50">
        <v>250</v>
      </c>
      <c r="AW27" s="51">
        <f t="shared" si="20"/>
        <v>0</v>
      </c>
      <c r="AX27" s="52">
        <f aca="true" t="shared" si="33" ref="AX27:AX33">AV27/AU27%</f>
        <v>100</v>
      </c>
      <c r="AY27" s="53">
        <f t="shared" si="22"/>
        <v>250</v>
      </c>
      <c r="AZ27" s="54">
        <f t="shared" si="22"/>
        <v>409</v>
      </c>
      <c r="BA27" s="51">
        <f t="shared" si="32"/>
        <v>159</v>
      </c>
      <c r="BB27" s="55">
        <f aca="true" t="shared" si="34" ref="BB27:BB33">AZ27/AY27%</f>
        <v>163.6</v>
      </c>
    </row>
    <row r="28" spans="1:54" s="105" customFormat="1" ht="12.75">
      <c r="A28" s="97" t="s">
        <v>44</v>
      </c>
      <c r="B28" s="98"/>
      <c r="C28" s="99">
        <f>SUM(C29:C32)</f>
        <v>52851.2</v>
      </c>
      <c r="D28" s="100">
        <f>SUM(D29:D32)</f>
        <v>45150.6</v>
      </c>
      <c r="E28" s="101">
        <f t="shared" si="23"/>
        <v>-7700.5999999999985</v>
      </c>
      <c r="F28" s="102">
        <f t="shared" si="29"/>
        <v>85.42965911843062</v>
      </c>
      <c r="G28" s="99">
        <f>SUM(G29:G32)</f>
        <v>10601</v>
      </c>
      <c r="H28" s="100">
        <f>SUM(H29:H32)</f>
        <v>10527.2</v>
      </c>
      <c r="I28" s="101">
        <f t="shared" si="0"/>
        <v>-73.79999999999927</v>
      </c>
      <c r="J28" s="102">
        <f t="shared" si="28"/>
        <v>99.30383926044713</v>
      </c>
      <c r="K28" s="99">
        <f>SUM(K29:K32)</f>
        <v>56780.100000000006</v>
      </c>
      <c r="L28" s="100">
        <f>SUM(L29:L32)</f>
        <v>55972.8</v>
      </c>
      <c r="M28" s="101">
        <f t="shared" si="27"/>
        <v>-807.3000000000029</v>
      </c>
      <c r="N28" s="102">
        <f t="shared" si="30"/>
        <v>98.5781990521327</v>
      </c>
      <c r="O28" s="99">
        <f>SUM(O29:O32)</f>
        <v>5434.4</v>
      </c>
      <c r="P28" s="100">
        <f>SUM(P29:P32)</f>
        <v>5031.9</v>
      </c>
      <c r="Q28" s="101">
        <f t="shared" si="4"/>
        <v>-402.5</v>
      </c>
      <c r="R28" s="102">
        <f aca="true" t="shared" si="35" ref="R28:R33">P28/O28%</f>
        <v>92.5934785808921</v>
      </c>
      <c r="S28" s="99">
        <f>SUM(S29:S32)</f>
        <v>11013.699999999999</v>
      </c>
      <c r="T28" s="100">
        <f>SUM(T29:T32)</f>
        <v>10893.3</v>
      </c>
      <c r="U28" s="101">
        <f t="shared" si="6"/>
        <v>-120.39999999999964</v>
      </c>
      <c r="V28" s="102">
        <f aca="true" t="shared" si="36" ref="V28:V33">T28/S28%</f>
        <v>98.90681605636617</v>
      </c>
      <c r="W28" s="99">
        <f>SUM(W29:W32)</f>
        <v>14068.3</v>
      </c>
      <c r="X28" s="100">
        <f>SUM(X29:X32)</f>
        <v>14013.1</v>
      </c>
      <c r="Y28" s="101">
        <f t="shared" si="8"/>
        <v>-55.19999999999891</v>
      </c>
      <c r="Z28" s="102">
        <f t="shared" si="31"/>
        <v>99.60762849811279</v>
      </c>
      <c r="AA28" s="99">
        <f>SUM(AA29:AA32)</f>
        <v>6410.6</v>
      </c>
      <c r="AB28" s="100">
        <f>SUM(AB29:AB32)</f>
        <v>6307.7</v>
      </c>
      <c r="AC28" s="101">
        <f t="shared" si="10"/>
        <v>-102.90000000000055</v>
      </c>
      <c r="AD28" s="102">
        <f aca="true" t="shared" si="37" ref="AD28:AD33">AB28/AA28%</f>
        <v>98.39484603625245</v>
      </c>
      <c r="AE28" s="99">
        <f>SUM(AE29:AE32)</f>
        <v>10138.4</v>
      </c>
      <c r="AF28" s="100">
        <f>SUM(AF29:AF32)</f>
        <v>10070.9</v>
      </c>
      <c r="AG28" s="101">
        <f t="shared" si="12"/>
        <v>-67.5</v>
      </c>
      <c r="AH28" s="102">
        <f aca="true" t="shared" si="38" ref="AH28:AH33">AF28/AE28%</f>
        <v>99.3342144717115</v>
      </c>
      <c r="AI28" s="99">
        <f>SUM(AI29:AI32)</f>
        <v>7173.2</v>
      </c>
      <c r="AJ28" s="100">
        <f>SUM(AJ29:AJ32)</f>
        <v>6708.299999999999</v>
      </c>
      <c r="AK28" s="101">
        <f t="shared" si="14"/>
        <v>-464.90000000000055</v>
      </c>
      <c r="AL28" s="102">
        <f aca="true" t="shared" si="39" ref="AL28:AL33">AJ28/AI28%</f>
        <v>93.51893157865386</v>
      </c>
      <c r="AM28" s="99">
        <f>SUM(AM29:AM32)</f>
        <v>11259.8</v>
      </c>
      <c r="AN28" s="100">
        <f>SUM(AN29:AN32)</f>
        <v>11183.6</v>
      </c>
      <c r="AO28" s="101">
        <f t="shared" si="16"/>
        <v>-76.19999999999891</v>
      </c>
      <c r="AP28" s="102">
        <f aca="true" t="shared" si="40" ref="AP28:AP33">AN28/AM28%</f>
        <v>99.32325618572267</v>
      </c>
      <c r="AQ28" s="99">
        <f>SUM(AQ29:AQ32)</f>
        <v>106737.8</v>
      </c>
      <c r="AR28" s="100">
        <f>SUM(AR29:AR32)</f>
        <v>15307.2</v>
      </c>
      <c r="AS28" s="101">
        <f t="shared" si="18"/>
        <v>-91430.6</v>
      </c>
      <c r="AT28" s="102">
        <f aca="true" t="shared" si="41" ref="AT28:AT33">AR28/AQ28%</f>
        <v>14.340936388046224</v>
      </c>
      <c r="AU28" s="99">
        <f>SUM(AU29:AU32)</f>
        <v>248503.8</v>
      </c>
      <c r="AV28" s="100">
        <f>SUM(AV29:AV32)</f>
        <v>242554</v>
      </c>
      <c r="AW28" s="101">
        <f t="shared" si="20"/>
        <v>-5949.799999999988</v>
      </c>
      <c r="AX28" s="102">
        <f t="shared" si="33"/>
        <v>97.60575089797419</v>
      </c>
      <c r="AY28" s="103">
        <f t="shared" si="22"/>
        <v>540972.3</v>
      </c>
      <c r="AZ28" s="104">
        <f t="shared" si="22"/>
        <v>433720.6</v>
      </c>
      <c r="BA28" s="101">
        <f t="shared" si="32"/>
        <v>-107251.70000000007</v>
      </c>
      <c r="BB28" s="102">
        <f t="shared" si="34"/>
        <v>80.174271399848</v>
      </c>
    </row>
    <row r="29" spans="1:54" s="86" customFormat="1" ht="12.75">
      <c r="A29" s="106" t="s">
        <v>45</v>
      </c>
      <c r="B29" s="107"/>
      <c r="C29" s="49"/>
      <c r="D29" s="50"/>
      <c r="E29" s="51">
        <f t="shared" si="23"/>
        <v>0</v>
      </c>
      <c r="F29" s="52"/>
      <c r="G29" s="49">
        <v>4013.8</v>
      </c>
      <c r="H29" s="50">
        <v>4013.8</v>
      </c>
      <c r="I29" s="51">
        <f t="shared" si="0"/>
        <v>0</v>
      </c>
      <c r="J29" s="52">
        <f t="shared" si="28"/>
        <v>99.99999999999999</v>
      </c>
      <c r="K29" s="49">
        <v>9070.7</v>
      </c>
      <c r="L29" s="50">
        <v>9070.7</v>
      </c>
      <c r="M29" s="51">
        <f t="shared" si="27"/>
        <v>0</v>
      </c>
      <c r="N29" s="52">
        <f t="shared" si="30"/>
        <v>100</v>
      </c>
      <c r="O29" s="49"/>
      <c r="P29" s="50"/>
      <c r="Q29" s="51">
        <f t="shared" si="4"/>
        <v>0</v>
      </c>
      <c r="R29" s="52"/>
      <c r="S29" s="49">
        <v>4377.4</v>
      </c>
      <c r="T29" s="50">
        <v>4377.4</v>
      </c>
      <c r="U29" s="51">
        <f t="shared" si="6"/>
        <v>0</v>
      </c>
      <c r="V29" s="52">
        <f t="shared" si="36"/>
        <v>100</v>
      </c>
      <c r="W29" s="49">
        <v>6599.3</v>
      </c>
      <c r="X29" s="50">
        <v>6599.3</v>
      </c>
      <c r="Y29" s="51">
        <f t="shared" si="8"/>
        <v>0</v>
      </c>
      <c r="Z29" s="52">
        <f t="shared" si="31"/>
        <v>100.00000000000001</v>
      </c>
      <c r="AA29" s="49">
        <v>3373.6</v>
      </c>
      <c r="AB29" s="50">
        <v>3373.6</v>
      </c>
      <c r="AC29" s="51">
        <f t="shared" si="10"/>
        <v>0</v>
      </c>
      <c r="AD29" s="52">
        <f t="shared" si="37"/>
        <v>100</v>
      </c>
      <c r="AE29" s="49">
        <v>3211.6</v>
      </c>
      <c r="AF29" s="50">
        <v>3211.6</v>
      </c>
      <c r="AG29" s="51">
        <f t="shared" si="12"/>
        <v>0</v>
      </c>
      <c r="AH29" s="52">
        <f t="shared" si="38"/>
        <v>100</v>
      </c>
      <c r="AI29" s="49"/>
      <c r="AJ29" s="50"/>
      <c r="AK29" s="51">
        <f t="shared" si="14"/>
        <v>0</v>
      </c>
      <c r="AL29" s="52"/>
      <c r="AM29" s="49">
        <v>3609.2</v>
      </c>
      <c r="AN29" s="50">
        <v>3609.2</v>
      </c>
      <c r="AO29" s="51">
        <f t="shared" si="16"/>
        <v>0</v>
      </c>
      <c r="AP29" s="52">
        <f t="shared" si="40"/>
        <v>100</v>
      </c>
      <c r="AQ29" s="49">
        <v>8516.7</v>
      </c>
      <c r="AR29" s="50">
        <v>8516.7</v>
      </c>
      <c r="AS29" s="51">
        <f t="shared" si="18"/>
        <v>0</v>
      </c>
      <c r="AT29" s="52">
        <f t="shared" si="41"/>
        <v>100</v>
      </c>
      <c r="AU29" s="49">
        <v>3321.8</v>
      </c>
      <c r="AV29" s="50">
        <v>3321.8</v>
      </c>
      <c r="AW29" s="51">
        <f t="shared" si="20"/>
        <v>0</v>
      </c>
      <c r="AX29" s="52">
        <f t="shared" si="33"/>
        <v>100</v>
      </c>
      <c r="AY29" s="53">
        <f t="shared" si="22"/>
        <v>46094.100000000006</v>
      </c>
      <c r="AZ29" s="54">
        <f t="shared" si="22"/>
        <v>46094.100000000006</v>
      </c>
      <c r="BA29" s="51">
        <f t="shared" si="32"/>
        <v>0</v>
      </c>
      <c r="BB29" s="52">
        <f t="shared" si="34"/>
        <v>100</v>
      </c>
    </row>
    <row r="30" spans="1:54" s="86" customFormat="1" ht="12.75">
      <c r="A30" s="108" t="s">
        <v>46</v>
      </c>
      <c r="B30" s="107"/>
      <c r="C30" s="49">
        <v>0.2</v>
      </c>
      <c r="D30" s="50">
        <v>0.2</v>
      </c>
      <c r="E30" s="51">
        <f t="shared" si="23"/>
        <v>0</v>
      </c>
      <c r="F30" s="52">
        <f t="shared" si="29"/>
        <v>100</v>
      </c>
      <c r="G30" s="49">
        <v>138.9</v>
      </c>
      <c r="H30" s="50">
        <v>138.9</v>
      </c>
      <c r="I30" s="51">
        <f t="shared" si="0"/>
        <v>0</v>
      </c>
      <c r="J30" s="52">
        <f t="shared" si="28"/>
        <v>100</v>
      </c>
      <c r="K30" s="49">
        <v>277.6</v>
      </c>
      <c r="L30" s="50">
        <v>277.6</v>
      </c>
      <c r="M30" s="51">
        <f t="shared" si="27"/>
        <v>0</v>
      </c>
      <c r="N30" s="52">
        <f t="shared" si="30"/>
        <v>100</v>
      </c>
      <c r="O30" s="49">
        <v>138.9</v>
      </c>
      <c r="P30" s="50">
        <v>138.9</v>
      </c>
      <c r="Q30" s="51">
        <f t="shared" si="4"/>
        <v>0</v>
      </c>
      <c r="R30" s="52">
        <f t="shared" si="35"/>
        <v>100</v>
      </c>
      <c r="S30" s="49">
        <v>138.9</v>
      </c>
      <c r="T30" s="50">
        <v>138.9</v>
      </c>
      <c r="U30" s="51">
        <f t="shared" si="6"/>
        <v>0</v>
      </c>
      <c r="V30" s="52">
        <f t="shared" si="36"/>
        <v>100</v>
      </c>
      <c r="W30" s="49">
        <v>277.6</v>
      </c>
      <c r="X30" s="50">
        <v>277.6</v>
      </c>
      <c r="Y30" s="51">
        <f t="shared" si="8"/>
        <v>0</v>
      </c>
      <c r="Z30" s="52">
        <f t="shared" si="31"/>
        <v>100</v>
      </c>
      <c r="AA30" s="49">
        <v>138.9</v>
      </c>
      <c r="AB30" s="50">
        <v>138.9</v>
      </c>
      <c r="AC30" s="51">
        <f t="shared" si="10"/>
        <v>0</v>
      </c>
      <c r="AD30" s="52">
        <f t="shared" si="37"/>
        <v>100</v>
      </c>
      <c r="AE30" s="49">
        <v>138.9</v>
      </c>
      <c r="AF30" s="50">
        <v>138.9</v>
      </c>
      <c r="AG30" s="51">
        <f t="shared" si="12"/>
        <v>0</v>
      </c>
      <c r="AH30" s="52">
        <f t="shared" si="38"/>
        <v>100</v>
      </c>
      <c r="AI30" s="49">
        <v>138.9</v>
      </c>
      <c r="AJ30" s="50">
        <v>138.9</v>
      </c>
      <c r="AK30" s="51">
        <f t="shared" si="14"/>
        <v>0</v>
      </c>
      <c r="AL30" s="52">
        <f t="shared" si="39"/>
        <v>100</v>
      </c>
      <c r="AM30" s="49">
        <v>138.9</v>
      </c>
      <c r="AN30" s="50">
        <v>138.9</v>
      </c>
      <c r="AO30" s="51">
        <f t="shared" si="16"/>
        <v>0</v>
      </c>
      <c r="AP30" s="52">
        <f t="shared" si="40"/>
        <v>100</v>
      </c>
      <c r="AQ30" s="49">
        <v>277.6</v>
      </c>
      <c r="AR30" s="50">
        <v>277.6</v>
      </c>
      <c r="AS30" s="51">
        <f t="shared" si="18"/>
        <v>0</v>
      </c>
      <c r="AT30" s="52">
        <f t="shared" si="41"/>
        <v>100</v>
      </c>
      <c r="AU30" s="49">
        <v>277.6</v>
      </c>
      <c r="AV30" s="50">
        <v>277.6</v>
      </c>
      <c r="AW30" s="51">
        <f t="shared" si="20"/>
        <v>0</v>
      </c>
      <c r="AX30" s="52">
        <f t="shared" si="33"/>
        <v>100</v>
      </c>
      <c r="AY30" s="53">
        <f t="shared" si="22"/>
        <v>2082.9</v>
      </c>
      <c r="AZ30" s="54">
        <f>D30+H30+L30+P30+T30+X30+AB30+AF30+AJ30+AN30+AR30+AV30</f>
        <v>2082.9</v>
      </c>
      <c r="BA30" s="51">
        <f t="shared" si="32"/>
        <v>0</v>
      </c>
      <c r="BB30" s="52">
        <f t="shared" si="34"/>
        <v>100</v>
      </c>
    </row>
    <row r="31" spans="1:54" s="86" customFormat="1" ht="12.75">
      <c r="A31" s="106" t="s">
        <v>47</v>
      </c>
      <c r="B31" s="107"/>
      <c r="C31" s="49">
        <v>52851</v>
      </c>
      <c r="D31" s="50">
        <v>45150.4</v>
      </c>
      <c r="E31" s="51">
        <f t="shared" si="23"/>
        <v>-7700.5999999999985</v>
      </c>
      <c r="F31" s="52">
        <f t="shared" si="29"/>
        <v>85.4296039810032</v>
      </c>
      <c r="G31" s="49">
        <v>6448.3</v>
      </c>
      <c r="H31" s="50">
        <v>6374.5</v>
      </c>
      <c r="I31" s="51">
        <f t="shared" si="0"/>
        <v>-73.80000000000018</v>
      </c>
      <c r="J31" s="52">
        <f t="shared" si="28"/>
        <v>98.85551230556891</v>
      </c>
      <c r="K31" s="49">
        <v>47431.8</v>
      </c>
      <c r="L31" s="50">
        <v>46624.5</v>
      </c>
      <c r="M31" s="51">
        <f t="shared" si="27"/>
        <v>-807.3000000000029</v>
      </c>
      <c r="N31" s="52">
        <f t="shared" si="30"/>
        <v>98.29797730636407</v>
      </c>
      <c r="O31" s="49">
        <v>5295.5</v>
      </c>
      <c r="P31" s="50">
        <v>4893</v>
      </c>
      <c r="Q31" s="51">
        <f t="shared" si="4"/>
        <v>-402.5</v>
      </c>
      <c r="R31" s="52">
        <f t="shared" si="35"/>
        <v>92.39920687376075</v>
      </c>
      <c r="S31" s="49">
        <v>6472.4</v>
      </c>
      <c r="T31" s="50">
        <v>6352</v>
      </c>
      <c r="U31" s="51">
        <f t="shared" si="6"/>
        <v>-120.39999999999964</v>
      </c>
      <c r="V31" s="52">
        <f t="shared" si="36"/>
        <v>98.13979358506893</v>
      </c>
      <c r="W31" s="49">
        <v>7191.4</v>
      </c>
      <c r="X31" s="50">
        <v>7136.2</v>
      </c>
      <c r="Y31" s="51">
        <f t="shared" si="8"/>
        <v>-55.19999999999982</v>
      </c>
      <c r="Z31" s="52">
        <f t="shared" si="31"/>
        <v>99.2324164974831</v>
      </c>
      <c r="AA31" s="49">
        <v>2898.1</v>
      </c>
      <c r="AB31" s="50">
        <v>2795.2</v>
      </c>
      <c r="AC31" s="51">
        <f t="shared" si="10"/>
        <v>-102.90000000000009</v>
      </c>
      <c r="AD31" s="52">
        <f t="shared" si="37"/>
        <v>96.44939788137056</v>
      </c>
      <c r="AE31" s="49">
        <v>6732.9</v>
      </c>
      <c r="AF31" s="50">
        <v>6665.4</v>
      </c>
      <c r="AG31" s="51">
        <f t="shared" si="12"/>
        <v>-67.5</v>
      </c>
      <c r="AH31" s="52">
        <f t="shared" si="38"/>
        <v>98.99746023258923</v>
      </c>
      <c r="AI31" s="49">
        <v>7034.3</v>
      </c>
      <c r="AJ31" s="50">
        <v>6569.4</v>
      </c>
      <c r="AK31" s="51">
        <f t="shared" si="14"/>
        <v>-464.90000000000055</v>
      </c>
      <c r="AL31" s="52">
        <f t="shared" si="39"/>
        <v>93.39095574541886</v>
      </c>
      <c r="AM31" s="49">
        <v>7511.7</v>
      </c>
      <c r="AN31" s="50">
        <v>7435.5</v>
      </c>
      <c r="AO31" s="51">
        <f t="shared" si="16"/>
        <v>-76.19999999999982</v>
      </c>
      <c r="AP31" s="52">
        <f t="shared" si="40"/>
        <v>98.98558249131355</v>
      </c>
      <c r="AQ31" s="49">
        <v>97943.5</v>
      </c>
      <c r="AR31" s="50">
        <v>6512.9</v>
      </c>
      <c r="AS31" s="51">
        <f t="shared" si="18"/>
        <v>-91430.6</v>
      </c>
      <c r="AT31" s="52">
        <f t="shared" si="41"/>
        <v>6.649650053347083</v>
      </c>
      <c r="AU31" s="49">
        <v>244904.4</v>
      </c>
      <c r="AV31" s="50">
        <v>238954.6</v>
      </c>
      <c r="AW31" s="51">
        <f t="shared" si="20"/>
        <v>-5949.799999999988</v>
      </c>
      <c r="AX31" s="52">
        <f t="shared" si="33"/>
        <v>97.57056222754676</v>
      </c>
      <c r="AY31" s="53">
        <f>C31+G31+K31+O31+S31+W31+AA31+AE31+AI31+AM31+AQ31+AU31</f>
        <v>492715.3</v>
      </c>
      <c r="AZ31" s="54">
        <f>D31+H31+L31+P31+T31+X31+AB31+AF31+AJ31+AN31+AR31+AV31</f>
        <v>385463.6</v>
      </c>
      <c r="BA31" s="51">
        <f t="shared" si="32"/>
        <v>-107251.70000000001</v>
      </c>
      <c r="BB31" s="52">
        <f t="shared" si="34"/>
        <v>78.23252088985261</v>
      </c>
    </row>
    <row r="32" spans="1:54" s="86" customFormat="1" ht="12.75">
      <c r="A32" s="106" t="s">
        <v>48</v>
      </c>
      <c r="B32" s="107"/>
      <c r="C32" s="49"/>
      <c r="D32" s="50"/>
      <c r="E32" s="51">
        <f t="shared" si="23"/>
        <v>0</v>
      </c>
      <c r="F32" s="52"/>
      <c r="G32" s="49"/>
      <c r="H32" s="50"/>
      <c r="I32" s="51">
        <f t="shared" si="0"/>
        <v>0</v>
      </c>
      <c r="J32" s="52"/>
      <c r="K32" s="49"/>
      <c r="L32" s="50"/>
      <c r="M32" s="51">
        <f t="shared" si="27"/>
        <v>0</v>
      </c>
      <c r="N32" s="52"/>
      <c r="O32" s="49"/>
      <c r="P32" s="50"/>
      <c r="Q32" s="51">
        <f t="shared" si="4"/>
        <v>0</v>
      </c>
      <c r="R32" s="52"/>
      <c r="S32" s="49">
        <v>25</v>
      </c>
      <c r="T32" s="50">
        <v>25</v>
      </c>
      <c r="U32" s="51">
        <f t="shared" si="6"/>
        <v>0</v>
      </c>
      <c r="V32" s="52">
        <f t="shared" si="36"/>
        <v>100</v>
      </c>
      <c r="W32" s="49"/>
      <c r="X32" s="50"/>
      <c r="Y32" s="51">
        <f t="shared" si="8"/>
        <v>0</v>
      </c>
      <c r="Z32" s="52"/>
      <c r="AA32" s="49"/>
      <c r="AB32" s="50"/>
      <c r="AC32" s="51">
        <f t="shared" si="10"/>
        <v>0</v>
      </c>
      <c r="AD32" s="52"/>
      <c r="AE32" s="49">
        <v>55</v>
      </c>
      <c r="AF32" s="50">
        <v>55</v>
      </c>
      <c r="AG32" s="51">
        <f t="shared" si="12"/>
        <v>0</v>
      </c>
      <c r="AH32" s="52">
        <f t="shared" si="38"/>
        <v>99.99999999999999</v>
      </c>
      <c r="AI32" s="49"/>
      <c r="AJ32" s="50"/>
      <c r="AK32" s="51">
        <f t="shared" si="14"/>
        <v>0</v>
      </c>
      <c r="AL32" s="52"/>
      <c r="AM32" s="49"/>
      <c r="AN32" s="50"/>
      <c r="AO32" s="51">
        <f t="shared" si="16"/>
        <v>0</v>
      </c>
      <c r="AP32" s="52"/>
      <c r="AQ32" s="49"/>
      <c r="AR32" s="50"/>
      <c r="AS32" s="51">
        <f t="shared" si="18"/>
        <v>0</v>
      </c>
      <c r="AT32" s="52"/>
      <c r="AU32" s="49"/>
      <c r="AV32" s="50"/>
      <c r="AW32" s="51">
        <f t="shared" si="20"/>
        <v>0</v>
      </c>
      <c r="AX32" s="52"/>
      <c r="AY32" s="53">
        <f>C32+G32+K32+O32+S32+W32+AA32+AE32+AI32+AM32+AQ32+AU32</f>
        <v>80</v>
      </c>
      <c r="AZ32" s="54">
        <f>D32+H32+L32+P32+T32+X32+AB32+AF32+AJ32+AN32+AR32+AV32</f>
        <v>80</v>
      </c>
      <c r="BA32" s="51">
        <f t="shared" si="32"/>
        <v>0</v>
      </c>
      <c r="BB32" s="52">
        <f t="shared" si="34"/>
        <v>100</v>
      </c>
    </row>
    <row r="33" spans="1:54" s="115" customFormat="1" ht="13.5" thickBot="1">
      <c r="A33" s="109" t="s">
        <v>49</v>
      </c>
      <c r="B33" s="110"/>
      <c r="C33" s="111">
        <f>C9+C28</f>
        <v>130309.4</v>
      </c>
      <c r="D33" s="112">
        <f>D9+D28</f>
        <v>123463.79999999999</v>
      </c>
      <c r="E33" s="112">
        <f t="shared" si="23"/>
        <v>-6845.600000000006</v>
      </c>
      <c r="F33" s="113">
        <f t="shared" si="29"/>
        <v>94.74665680296278</v>
      </c>
      <c r="G33" s="111">
        <f>G9+G28</f>
        <v>14620.4</v>
      </c>
      <c r="H33" s="112">
        <f>H9+H28</f>
        <v>14846.3</v>
      </c>
      <c r="I33" s="112">
        <f t="shared" si="0"/>
        <v>225.89999999999964</v>
      </c>
      <c r="J33" s="113">
        <f t="shared" si="28"/>
        <v>101.54510136521571</v>
      </c>
      <c r="K33" s="111">
        <f>K9+K28</f>
        <v>62424.8</v>
      </c>
      <c r="L33" s="112">
        <f>L9+L28</f>
        <v>61907.3</v>
      </c>
      <c r="M33" s="112">
        <f t="shared" si="27"/>
        <v>-517.5</v>
      </c>
      <c r="N33" s="113">
        <f t="shared" si="30"/>
        <v>99.17100255026848</v>
      </c>
      <c r="O33" s="111">
        <f>O9+O28</f>
        <v>13084.999999999998</v>
      </c>
      <c r="P33" s="112">
        <f>P9+P28</f>
        <v>13812.999999999998</v>
      </c>
      <c r="Q33" s="112">
        <f t="shared" si="4"/>
        <v>728</v>
      </c>
      <c r="R33" s="113">
        <f t="shared" si="35"/>
        <v>105.56362246847534</v>
      </c>
      <c r="S33" s="111">
        <f>S9+S28</f>
        <v>16497.1</v>
      </c>
      <c r="T33" s="112">
        <f>T9+T28</f>
        <v>16309.5</v>
      </c>
      <c r="U33" s="112">
        <f t="shared" si="6"/>
        <v>-187.59999999999854</v>
      </c>
      <c r="V33" s="113">
        <f t="shared" si="36"/>
        <v>98.86283043686467</v>
      </c>
      <c r="W33" s="111">
        <f>W9+W28</f>
        <v>17484.8</v>
      </c>
      <c r="X33" s="112">
        <f>X9+X28</f>
        <v>17792.8</v>
      </c>
      <c r="Y33" s="112">
        <f t="shared" si="8"/>
        <v>308</v>
      </c>
      <c r="Z33" s="113">
        <f t="shared" si="31"/>
        <v>101.7615300146413</v>
      </c>
      <c r="AA33" s="111">
        <f>AA9+AA28</f>
        <v>9422.6</v>
      </c>
      <c r="AB33" s="112">
        <f>AB9+AB28</f>
        <v>9050.7</v>
      </c>
      <c r="AC33" s="112">
        <f t="shared" si="10"/>
        <v>-371.89999999999964</v>
      </c>
      <c r="AD33" s="113">
        <f t="shared" si="37"/>
        <v>96.05310636130156</v>
      </c>
      <c r="AE33" s="111">
        <f>AE9+AE28</f>
        <v>13154</v>
      </c>
      <c r="AF33" s="112">
        <f>AF9+AF28</f>
        <v>13072.8</v>
      </c>
      <c r="AG33" s="112">
        <f t="shared" si="12"/>
        <v>-81.20000000000073</v>
      </c>
      <c r="AH33" s="113">
        <f t="shared" si="38"/>
        <v>99.3826972783944</v>
      </c>
      <c r="AI33" s="111">
        <f>AI9+AI28</f>
        <v>16472.3</v>
      </c>
      <c r="AJ33" s="112">
        <f>AJ9+AJ28</f>
        <v>16465</v>
      </c>
      <c r="AK33" s="112">
        <f t="shared" si="14"/>
        <v>-7.299999999999272</v>
      </c>
      <c r="AL33" s="113">
        <f t="shared" si="39"/>
        <v>99.95568317721266</v>
      </c>
      <c r="AM33" s="111">
        <f>AM9+AM28</f>
        <v>12522.599999999999</v>
      </c>
      <c r="AN33" s="112">
        <f>AN9+AN28</f>
        <v>12538.8</v>
      </c>
      <c r="AO33" s="112">
        <f t="shared" si="16"/>
        <v>16.200000000000728</v>
      </c>
      <c r="AP33" s="113">
        <f t="shared" si="40"/>
        <v>100.12936610608021</v>
      </c>
      <c r="AQ33" s="111">
        <f>AQ9+AQ28</f>
        <v>110343.5</v>
      </c>
      <c r="AR33" s="112">
        <f>AR9+AR28</f>
        <v>19096.2</v>
      </c>
      <c r="AS33" s="112">
        <f t="shared" si="18"/>
        <v>-91247.3</v>
      </c>
      <c r="AT33" s="113">
        <f t="shared" si="41"/>
        <v>17.306139464490435</v>
      </c>
      <c r="AU33" s="111">
        <f>AU9+AU28</f>
        <v>257038.3</v>
      </c>
      <c r="AV33" s="112">
        <f>AV9+AV28</f>
        <v>250812.9</v>
      </c>
      <c r="AW33" s="112">
        <f t="shared" si="20"/>
        <v>-6225.399999999994</v>
      </c>
      <c r="AX33" s="113">
        <f t="shared" si="33"/>
        <v>97.57802630969782</v>
      </c>
      <c r="AY33" s="111">
        <f>C33+G33+K33+O33+S33+W33+AA33+AE33+AI33+AM33+AQ33+AU33</f>
        <v>673374.7999999999</v>
      </c>
      <c r="AZ33" s="114">
        <f>D33+H33+L33+P33+T33+X33+AB33+AF33+AJ33+AN33+AR33+AV33</f>
        <v>569169.1</v>
      </c>
      <c r="BA33" s="112">
        <f t="shared" si="32"/>
        <v>-104205.69999999995</v>
      </c>
      <c r="BB33" s="113">
        <f t="shared" si="34"/>
        <v>84.52485896413113</v>
      </c>
    </row>
    <row r="34" spans="3:54" ht="12.75"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</row>
    <row r="35" ht="12.75">
      <c r="AY35" s="117"/>
    </row>
    <row r="36" ht="12.75">
      <c r="AY36" s="117"/>
    </row>
  </sheetData>
  <sheetProtection/>
  <mergeCells count="40">
    <mergeCell ref="BA7:BB7"/>
    <mergeCell ref="AO7:AP7"/>
    <mergeCell ref="AQ7:AR7"/>
    <mergeCell ref="AS7:AT7"/>
    <mergeCell ref="AU7:AV7"/>
    <mergeCell ref="AW7:AX7"/>
    <mergeCell ref="AY7:AZ7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U6:AX6"/>
    <mergeCell ref="AY6:BB6"/>
    <mergeCell ref="C7:D7"/>
    <mergeCell ref="E7:F7"/>
    <mergeCell ref="G7:H7"/>
    <mergeCell ref="I7:J7"/>
    <mergeCell ref="K7:L7"/>
    <mergeCell ref="M7:N7"/>
    <mergeCell ref="O7:P7"/>
    <mergeCell ref="W6:Z6"/>
    <mergeCell ref="AA6:AD6"/>
    <mergeCell ref="AE6:AH6"/>
    <mergeCell ref="AI6:AL6"/>
    <mergeCell ref="AM6:AP6"/>
    <mergeCell ref="AQ6:AT6"/>
    <mergeCell ref="C3:L3"/>
    <mergeCell ref="C6:F6"/>
    <mergeCell ref="G6:J6"/>
    <mergeCell ref="K6:N6"/>
    <mergeCell ref="O6:R6"/>
    <mergeCell ref="S6:V6"/>
  </mergeCells>
  <printOptions/>
  <pageMargins left="0.1968503937007874" right="0.1968503937007874" top="0.63" bottom="0.1968503937007874" header="0.5905511811023623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Petina</cp:lastModifiedBy>
  <cp:lastPrinted>2012-05-11T11:57:02Z</cp:lastPrinted>
  <dcterms:created xsi:type="dcterms:W3CDTF">2012-05-11T11:56:34Z</dcterms:created>
  <dcterms:modified xsi:type="dcterms:W3CDTF">2012-05-11T11:57:33Z</dcterms:modified>
  <cp:category/>
  <cp:version/>
  <cp:contentType/>
  <cp:contentStatus/>
</cp:coreProperties>
</file>